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0" windowWidth="3000" windowHeight="1185" tabRatio="365"/>
  </bookViews>
  <sheets>
    <sheet name="на 01.05.2022 (Нет.)" sheetId="50" r:id="rId1"/>
    <sheet name="Лист1" sheetId="51" r:id="rId2"/>
  </sheets>
  <definedNames>
    <definedName name="_xlnm.Print_Area" localSheetId="0">'на 01.05.2022 (Нет.)'!$A$1:$K$90</definedName>
  </definedNames>
  <calcPr calcId="162913"/>
</workbook>
</file>

<file path=xl/calcChain.xml><?xml version="1.0" encoding="utf-8"?>
<calcChain xmlns="http://schemas.openxmlformats.org/spreadsheetml/2006/main">
  <c r="F14" i="50"/>
  <c r="G47"/>
  <c r="K81" l="1"/>
  <c r="J81"/>
  <c r="I82"/>
  <c r="I88" l="1"/>
  <c r="I52"/>
  <c r="E82" l="1"/>
  <c r="E54"/>
  <c r="E52"/>
  <c r="E42"/>
  <c r="E37"/>
  <c r="E14"/>
  <c r="E13" s="1"/>
  <c r="E41" l="1"/>
  <c r="G85"/>
  <c r="K85"/>
  <c r="J85"/>
  <c r="C82"/>
  <c r="J87" l="1"/>
  <c r="K86"/>
  <c r="J86"/>
  <c r="H86"/>
  <c r="G86"/>
  <c r="J84"/>
  <c r="G84"/>
  <c r="K83"/>
  <c r="J83"/>
  <c r="G83"/>
  <c r="F82"/>
  <c r="F88" s="1"/>
  <c r="E88"/>
  <c r="D82"/>
  <c r="D88" s="1"/>
  <c r="C88"/>
  <c r="H81"/>
  <c r="G81"/>
  <c r="J80"/>
  <c r="H80"/>
  <c r="G80"/>
  <c r="K79"/>
  <c r="J79"/>
  <c r="H79"/>
  <c r="G79"/>
  <c r="K78"/>
  <c r="J78"/>
  <c r="H78"/>
  <c r="G78"/>
  <c r="K77"/>
  <c r="J77"/>
  <c r="H77"/>
  <c r="G77"/>
  <c r="K76"/>
  <c r="J76"/>
  <c r="H76"/>
  <c r="G76"/>
  <c r="K73"/>
  <c r="J73"/>
  <c r="H73"/>
  <c r="G73"/>
  <c r="K72"/>
  <c r="J72"/>
  <c r="H72"/>
  <c r="G72"/>
  <c r="K71"/>
  <c r="J71"/>
  <c r="H71"/>
  <c r="G71"/>
  <c r="K70"/>
  <c r="J70"/>
  <c r="H70"/>
  <c r="G70"/>
  <c r="K69"/>
  <c r="J69"/>
  <c r="H69"/>
  <c r="G69"/>
  <c r="K68"/>
  <c r="J68"/>
  <c r="H68"/>
  <c r="G68"/>
  <c r="K67"/>
  <c r="J67"/>
  <c r="H67"/>
  <c r="G67"/>
  <c r="K66"/>
  <c r="J66"/>
  <c r="H66"/>
  <c r="G66"/>
  <c r="K65"/>
  <c r="J65"/>
  <c r="H65"/>
  <c r="G65"/>
  <c r="K64"/>
  <c r="J64"/>
  <c r="H64"/>
  <c r="G64"/>
  <c r="K63"/>
  <c r="J63"/>
  <c r="H63"/>
  <c r="G63"/>
  <c r="K62"/>
  <c r="J62"/>
  <c r="H62"/>
  <c r="G62"/>
  <c r="K61"/>
  <c r="J61"/>
  <c r="H61"/>
  <c r="G61"/>
  <c r="K60"/>
  <c r="J60"/>
  <c r="H60"/>
  <c r="G60"/>
  <c r="K59"/>
  <c r="J59"/>
  <c r="H59"/>
  <c r="G59"/>
  <c r="J58"/>
  <c r="K57"/>
  <c r="J57"/>
  <c r="G57"/>
  <c r="K56"/>
  <c r="J56"/>
  <c r="K55"/>
  <c r="J55"/>
  <c r="I54"/>
  <c r="F54"/>
  <c r="D54"/>
  <c r="C54"/>
  <c r="K53"/>
  <c r="J53"/>
  <c r="H53"/>
  <c r="G53"/>
  <c r="F52"/>
  <c r="G52" s="1"/>
  <c r="D52"/>
  <c r="C52"/>
  <c r="K50"/>
  <c r="J50"/>
  <c r="H50"/>
  <c r="G50"/>
  <c r="K49"/>
  <c r="J49"/>
  <c r="H49"/>
  <c r="G49"/>
  <c r="K48"/>
  <c r="J48"/>
  <c r="H48"/>
  <c r="G48"/>
  <c r="K47"/>
  <c r="J47"/>
  <c r="H47"/>
  <c r="H46"/>
  <c r="G46"/>
  <c r="J44"/>
  <c r="J43"/>
  <c r="I42"/>
  <c r="I41" s="1"/>
  <c r="F42"/>
  <c r="D42"/>
  <c r="C42"/>
  <c r="K39"/>
  <c r="J39"/>
  <c r="H39"/>
  <c r="G39"/>
  <c r="J38"/>
  <c r="I37"/>
  <c r="F37"/>
  <c r="D37"/>
  <c r="K36"/>
  <c r="J36"/>
  <c r="H36"/>
  <c r="G36"/>
  <c r="K35"/>
  <c r="J35"/>
  <c r="H35"/>
  <c r="G35"/>
  <c r="K34"/>
  <c r="J34"/>
  <c r="H34"/>
  <c r="G34"/>
  <c r="K33"/>
  <c r="J33"/>
  <c r="H33"/>
  <c r="G33"/>
  <c r="K32"/>
  <c r="J32"/>
  <c r="H32"/>
  <c r="G32"/>
  <c r="K31"/>
  <c r="J31"/>
  <c r="H31"/>
  <c r="G31"/>
  <c r="K30"/>
  <c r="J30"/>
  <c r="H30"/>
  <c r="G30"/>
  <c r="K29"/>
  <c r="J29"/>
  <c r="H29"/>
  <c r="G29"/>
  <c r="K28"/>
  <c r="J28"/>
  <c r="H28"/>
  <c r="G28"/>
  <c r="K27"/>
  <c r="J27"/>
  <c r="H27"/>
  <c r="G27"/>
  <c r="K26"/>
  <c r="J26"/>
  <c r="H26"/>
  <c r="G26"/>
  <c r="K25"/>
  <c r="J25"/>
  <c r="H25"/>
  <c r="G25"/>
  <c r="K24"/>
  <c r="J24"/>
  <c r="H24"/>
  <c r="G24"/>
  <c r="K23"/>
  <c r="J23"/>
  <c r="H23"/>
  <c r="G23"/>
  <c r="K22"/>
  <c r="J22"/>
  <c r="H22"/>
  <c r="G22"/>
  <c r="K21"/>
  <c r="J21"/>
  <c r="H21"/>
  <c r="G21"/>
  <c r="I20"/>
  <c r="F20"/>
  <c r="E20"/>
  <c r="D20"/>
  <c r="C20"/>
  <c r="K19"/>
  <c r="J19"/>
  <c r="H19"/>
  <c r="G19"/>
  <c r="K18"/>
  <c r="J18"/>
  <c r="H18"/>
  <c r="G18"/>
  <c r="K17"/>
  <c r="J17"/>
  <c r="H17"/>
  <c r="G17"/>
  <c r="K16"/>
  <c r="J16"/>
  <c r="H16"/>
  <c r="G16"/>
  <c r="K15"/>
  <c r="J15"/>
  <c r="H15"/>
  <c r="G15"/>
  <c r="I14"/>
  <c r="I13" s="1"/>
  <c r="I8" s="1"/>
  <c r="D14"/>
  <c r="D13" s="1"/>
  <c r="D8" s="1"/>
  <c r="C14"/>
  <c r="F13"/>
  <c r="F8" s="1"/>
  <c r="E8"/>
  <c r="C13"/>
  <c r="C8" s="1"/>
  <c r="C40" s="1"/>
  <c r="K12"/>
  <c r="J12"/>
  <c r="H12"/>
  <c r="G12"/>
  <c r="K11"/>
  <c r="J11"/>
  <c r="H11"/>
  <c r="G11"/>
  <c r="K10"/>
  <c r="J10"/>
  <c r="H10"/>
  <c r="G10"/>
  <c r="K9"/>
  <c r="J9"/>
  <c r="H9"/>
  <c r="G9"/>
  <c r="D40" l="1"/>
  <c r="J37"/>
  <c r="G37"/>
  <c r="K37"/>
  <c r="E40"/>
  <c r="C41"/>
  <c r="C74" s="1"/>
  <c r="C89" s="1"/>
  <c r="G82"/>
  <c r="J82"/>
  <c r="K82"/>
  <c r="K42"/>
  <c r="F41"/>
  <c r="K52"/>
  <c r="G42"/>
  <c r="K20"/>
  <c r="G14"/>
  <c r="G13" s="1"/>
  <c r="G8" s="1"/>
  <c r="H14"/>
  <c r="G88"/>
  <c r="G20"/>
  <c r="D41"/>
  <c r="G54"/>
  <c r="J20"/>
  <c r="J52"/>
  <c r="J42"/>
  <c r="I40"/>
  <c r="K14"/>
  <c r="H54"/>
  <c r="E74"/>
  <c r="E89" s="1"/>
  <c r="H20"/>
  <c r="H13"/>
  <c r="H8"/>
  <c r="J88"/>
  <c r="K8"/>
  <c r="J13"/>
  <c r="J8" s="1"/>
  <c r="H37"/>
  <c r="F40"/>
  <c r="H42"/>
  <c r="H52"/>
  <c r="K54"/>
  <c r="H82"/>
  <c r="J54"/>
  <c r="K13"/>
  <c r="J14"/>
  <c r="D74" l="1"/>
  <c r="D89" s="1"/>
  <c r="I74"/>
  <c r="I89" s="1"/>
  <c r="J41"/>
  <c r="H40"/>
  <c r="K40"/>
  <c r="G40"/>
  <c r="F74"/>
  <c r="J40"/>
  <c r="K41"/>
  <c r="G41"/>
  <c r="H41"/>
  <c r="K88"/>
  <c r="H88"/>
  <c r="J74" l="1"/>
  <c r="J89" s="1"/>
  <c r="G74"/>
  <c r="G89" s="1"/>
  <c r="F89"/>
  <c r="H74"/>
  <c r="K74"/>
  <c r="H89" l="1"/>
  <c r="K89"/>
</calcChain>
</file>

<file path=xl/sharedStrings.xml><?xml version="1.0" encoding="utf-8"?>
<sst xmlns="http://schemas.openxmlformats.org/spreadsheetml/2006/main" count="103" uniqueCount="96">
  <si>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</si>
  <si>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</si>
  <si>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</si>
  <si>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</si>
  <si>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</si>
  <si>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</si>
  <si>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</si>
  <si>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</si>
  <si>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</si>
  <si>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</si>
  <si>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</si>
  <si>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</si>
  <si>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</si>
  <si>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</si>
  <si>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</si>
  <si>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</si>
  <si>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</si>
  <si>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</si>
  <si>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</si>
  <si>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</si>
  <si>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</si>
  <si>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</si>
  <si>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</si>
  <si>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</si>
  <si>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</si>
  <si>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</si>
  <si>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</si>
  <si>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</si>
  <si>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</si>
  <si>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</si>
  <si>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</si>
  <si>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</si>
  <si>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</si>
  <si>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</si>
  <si>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</si>
  <si>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</si>
  <si>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</si>
  <si>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</si>
  <si>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</si>
  <si>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</si>
  <si>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</si>
  <si>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</si>
  <si>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</si>
  <si>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</si>
  <si>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</si>
  <si>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</si>
  <si>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</si>
  <si>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</si>
  <si>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</si>
  <si>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</si>
  <si>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</si>
  <si>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</si>
  <si>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</si>
  <si>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</si>
  <si>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</si>
  <si>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</si>
  <si>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</si>
  <si>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</si>
  <si>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</si>
  <si>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</si>
  <si>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</si>
  <si>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</si>
  <si>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</si>
  <si>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</si>
  <si>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</si>
  <si>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</si>
  <si>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</si>
  <si>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</si>
  <si>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</si>
  <si>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</si>
  <si>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</si>
  <si>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</si>
  <si>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</si>
  <si>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</si>
  <si>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</si>
  <si>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</si>
  <si>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</si>
  <si>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</si>
  <si>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</si>
  <si>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</si>
  <si>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</si>
  <si>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</si>
  <si>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</si>
  <si>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</si>
  <si>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</si>
  <si>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</si>
  <si>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</si>
  <si>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</si>
  <si>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</si>
  <si>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Відхилення фактичних надходжень на звітну дату 2022 року до фактичних надходжень     у 2021 році</t>
  </si>
  <si>
    <t>Бюджет                         на 2022 р.</t>
  </si>
  <si>
    <t>Бюджет                                 на 2022 р.                   зі змінами</t>
  </si>
  <si>
    <r>
      <t xml:space="preserve">                                                                                                                                                           01 травня 2022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</si>
  <si>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01.05.2022 р.                             </t>
  </si>
  <si>
    <t xml:space="preserve"> Фактичні надходження до бюджету станом  на 01.05.2022 р.</t>
  </si>
  <si>
    <t xml:space="preserve"> Фактичні надходження до бюджету станом  на 01.05.2021 р.</t>
  </si>
</sst>
</file>

<file path=xl/styles.xml><?xml version="1.0" encoding="utf-8"?>
<styleSheet xmlns="http://schemas.openxmlformats.org/spreadsheetml/2006/main">
  <numFmts count="5">
    <numFmt numFmtId="43" formatCode="_-* #,##0.00\ _р_._-;\-* #,##0.00\ _р_._-;_-* &quot;-&quot;??\ _р_._-;_-@_-"/>
    <numFmt numFmtId="164" formatCode="0.0"/>
    <numFmt numFmtId="165" formatCode="0.0%"/>
    <numFmt numFmtId="166" formatCode="#,##0.0"/>
    <numFmt numFmtId="167" formatCode="_-* #,##0.0\ _р_._-;\-* #,##0.0\ _р_._-;_-* &quot;-&quot;??\ _р_._-;_-@_-"/>
  </numFmts>
  <fonts count="3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3.5"/>
      <color theme="1"/>
      <name val="Cambria"/>
      <family val="1"/>
      <charset val="204"/>
      <scheme val="major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sz val="16"/>
      <color indexed="8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sz val="16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0" xfId="1" applyFont="1"/>
    <xf numFmtId="166" fontId="6" fillId="0" borderId="0" xfId="1" applyNumberFormat="1" applyFont="1" applyFill="1" applyBorder="1"/>
    <xf numFmtId="165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15" fillId="0" borderId="6" xfId="1" applyFont="1" applyBorder="1" applyAlignment="1">
      <alignment horizontal="center"/>
    </xf>
    <xf numFmtId="0" fontId="4" fillId="0" borderId="6" xfId="1" applyFont="1" applyBorder="1" applyAlignment="1" applyProtection="1">
      <protection locked="0"/>
    </xf>
    <xf numFmtId="0" fontId="4" fillId="0" borderId="6" xfId="1" applyFont="1" applyFill="1" applyBorder="1" applyAlignment="1" applyProtection="1">
      <alignment wrapText="1"/>
      <protection locked="0"/>
    </xf>
    <xf numFmtId="0" fontId="9" fillId="0" borderId="6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49" fontId="4" fillId="0" borderId="6" xfId="1" applyNumberFormat="1" applyFont="1" applyBorder="1" applyAlignment="1">
      <alignment horizontal="left" wrapText="1"/>
    </xf>
    <xf numFmtId="0" fontId="13" fillId="4" borderId="6" xfId="1" applyFont="1" applyFill="1" applyBorder="1" applyAlignment="1">
      <alignment horizontal="left" wrapText="1"/>
    </xf>
    <xf numFmtId="0" fontId="4" fillId="0" borderId="6" xfId="0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3" fillId="0" borderId="6" xfId="1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7" fillId="0" borderId="6" xfId="1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22" fillId="0" borderId="6" xfId="0" applyFont="1" applyBorder="1"/>
    <xf numFmtId="0" fontId="0" fillId="0" borderId="0" xfId="0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center" vertical="center" wrapText="1"/>
    </xf>
    <xf numFmtId="11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5" borderId="6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wrapText="1"/>
    </xf>
    <xf numFmtId="0" fontId="4" fillId="0" borderId="6" xfId="1" applyFont="1" applyFill="1" applyBorder="1" applyAlignment="1"/>
    <xf numFmtId="4" fontId="29" fillId="5" borderId="0" xfId="1" applyNumberFormat="1" applyFont="1" applyFill="1" applyBorder="1"/>
    <xf numFmtId="0" fontId="19" fillId="7" borderId="3" xfId="1" applyFont="1" applyFill="1" applyBorder="1" applyAlignment="1">
      <alignment horizontal="centerContinuous"/>
    </xf>
    <xf numFmtId="0" fontId="15" fillId="8" borderId="6" xfId="1" applyFont="1" applyFill="1" applyBorder="1" applyAlignment="1">
      <alignment horizontal="center"/>
    </xf>
    <xf numFmtId="0" fontId="13" fillId="8" borderId="6" xfId="1" applyFont="1" applyFill="1" applyBorder="1" applyAlignment="1">
      <alignment horizontal="left" wrapText="1"/>
    </xf>
    <xf numFmtId="0" fontId="13" fillId="9" borderId="6" xfId="1" applyFont="1" applyFill="1" applyBorder="1" applyAlignment="1">
      <alignment horizontal="left" wrapText="1"/>
    </xf>
    <xf numFmtId="0" fontId="23" fillId="9" borderId="6" xfId="1" applyFont="1" applyFill="1" applyBorder="1" applyAlignment="1">
      <alignment horizontal="left" wrapText="1"/>
    </xf>
    <xf numFmtId="0" fontId="14" fillId="8" borderId="6" xfId="1" applyFont="1" applyFill="1" applyBorder="1" applyAlignment="1">
      <alignment horizontal="center"/>
    </xf>
    <xf numFmtId="166" fontId="14" fillId="8" borderId="6" xfId="1" applyNumberFormat="1" applyFont="1" applyFill="1" applyBorder="1" applyAlignment="1" applyProtection="1">
      <alignment horizontal="right"/>
      <protection locked="0"/>
    </xf>
    <xf numFmtId="0" fontId="16" fillId="8" borderId="6" xfId="1" applyFont="1" applyFill="1" applyBorder="1"/>
    <xf numFmtId="0" fontId="9" fillId="8" borderId="6" xfId="1" applyFont="1" applyFill="1" applyBorder="1" applyAlignment="1">
      <alignment horizontal="left"/>
    </xf>
    <xf numFmtId="166" fontId="14" fillId="8" borderId="6" xfId="1" applyNumberFormat="1" applyFont="1" applyFill="1" applyBorder="1" applyAlignment="1">
      <alignment horizontal="right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167" fontId="4" fillId="0" borderId="6" xfId="3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6" xfId="1" applyNumberFormat="1" applyFont="1" applyBorder="1" applyAlignment="1" applyProtection="1">
      <alignment horizontal="center"/>
      <protection locked="0"/>
    </xf>
    <xf numFmtId="164" fontId="33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22" fillId="0" borderId="6" xfId="3" applyNumberFormat="1" applyFont="1" applyBorder="1" applyAlignment="1">
      <alignment horizontal="center"/>
    </xf>
    <xf numFmtId="167" fontId="9" fillId="0" borderId="6" xfId="3" applyNumberFormat="1" applyFont="1" applyFill="1" applyBorder="1" applyAlignment="1" applyProtection="1">
      <alignment horizontal="center"/>
      <protection locked="0"/>
    </xf>
    <xf numFmtId="166" fontId="9" fillId="8" borderId="6" xfId="1" applyNumberFormat="1" applyFont="1" applyFill="1" applyBorder="1" applyAlignment="1" applyProtection="1">
      <alignment horizontal="right"/>
      <protection locked="0"/>
    </xf>
    <xf numFmtId="165" fontId="9" fillId="8" borderId="6" xfId="1" applyNumberFormat="1" applyFont="1" applyFill="1" applyBorder="1" applyAlignment="1">
      <alignment horizontal="right"/>
    </xf>
    <xf numFmtId="165" fontId="14" fillId="8" borderId="6" xfId="1" applyNumberFormat="1" applyFont="1" applyFill="1" applyBorder="1" applyAlignment="1">
      <alignment horizontal="right"/>
    </xf>
    <xf numFmtId="166" fontId="13" fillId="9" borderId="6" xfId="1" applyNumberFormat="1" applyFont="1" applyFill="1" applyBorder="1" applyAlignment="1">
      <alignment horizontal="center" wrapText="1"/>
    </xf>
    <xf numFmtId="165" fontId="9" fillId="9" borderId="6" xfId="1" applyNumberFormat="1" applyFont="1" applyFill="1" applyBorder="1" applyAlignment="1">
      <alignment horizontal="center"/>
    </xf>
    <xf numFmtId="167" fontId="22" fillId="7" borderId="6" xfId="3" applyNumberFormat="1" applyFont="1" applyFill="1" applyBorder="1" applyAlignment="1">
      <alignment horizontal="center"/>
    </xf>
    <xf numFmtId="166" fontId="4" fillId="3" borderId="6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66" fontId="4" fillId="6" borderId="6" xfId="1" applyNumberFormat="1" applyFont="1" applyFill="1" applyBorder="1" applyAlignment="1" applyProtection="1">
      <alignment horizontal="center"/>
      <protection locked="0"/>
    </xf>
    <xf numFmtId="166" fontId="4" fillId="0" borderId="6" xfId="1" applyNumberFormat="1" applyFont="1" applyBorder="1" applyAlignment="1">
      <alignment horizontal="center"/>
    </xf>
    <xf numFmtId="9" fontId="4" fillId="3" borderId="6" xfId="2" applyFont="1" applyFill="1" applyBorder="1" applyAlignment="1">
      <alignment horizontal="center"/>
    </xf>
    <xf numFmtId="167" fontId="9" fillId="7" borderId="6" xfId="3" applyNumberFormat="1" applyFont="1" applyFill="1" applyBorder="1" applyAlignment="1" applyProtection="1">
      <alignment horizontal="center"/>
      <protection locked="0"/>
    </xf>
    <xf numFmtId="166" fontId="9" fillId="3" borderId="6" xfId="1" applyNumberFormat="1" applyFont="1" applyFill="1" applyBorder="1" applyAlignment="1">
      <alignment horizontal="center"/>
    </xf>
    <xf numFmtId="165" fontId="9" fillId="3" borderId="6" xfId="1" applyNumberFormat="1" applyFont="1" applyFill="1" applyBorder="1" applyAlignment="1">
      <alignment horizontal="center"/>
    </xf>
    <xf numFmtId="166" fontId="9" fillId="6" borderId="6" xfId="1" applyNumberFormat="1" applyFont="1" applyFill="1" applyBorder="1" applyAlignment="1" applyProtection="1">
      <alignment horizontal="center"/>
      <protection locked="0"/>
    </xf>
    <xf numFmtId="166" fontId="9" fillId="0" borderId="6" xfId="1" applyNumberFormat="1" applyFont="1" applyBorder="1" applyAlignment="1">
      <alignment horizontal="center"/>
    </xf>
    <xf numFmtId="167" fontId="4" fillId="7" borderId="6" xfId="3" applyNumberFormat="1" applyFont="1" applyFill="1" applyBorder="1" applyAlignment="1" applyProtection="1">
      <alignment horizontal="center"/>
      <protection locked="0"/>
    </xf>
    <xf numFmtId="166" fontId="13" fillId="9" borderId="6" xfId="1" applyNumberFormat="1" applyFont="1" applyFill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7" fontId="4" fillId="0" borderId="6" xfId="3" applyNumberFormat="1" applyFont="1" applyBorder="1" applyAlignment="1">
      <alignment horizontal="center"/>
    </xf>
    <xf numFmtId="167" fontId="13" fillId="9" borderId="6" xfId="3" applyNumberFormat="1" applyFont="1" applyFill="1" applyBorder="1" applyAlignment="1">
      <alignment horizontal="center" wrapText="1"/>
    </xf>
    <xf numFmtId="167" fontId="13" fillId="9" borderId="6" xfId="3" applyNumberFormat="1" applyFont="1" applyFill="1" applyBorder="1" applyAlignment="1">
      <alignment horizontal="center"/>
    </xf>
    <xf numFmtId="166" fontId="9" fillId="9" borderId="6" xfId="1" applyNumberFormat="1" applyFont="1" applyFill="1" applyBorder="1" applyAlignment="1">
      <alignment horizontal="center"/>
    </xf>
    <xf numFmtId="166" fontId="9" fillId="8" borderId="6" xfId="1" applyNumberFormat="1" applyFont="1" applyFill="1" applyBorder="1" applyAlignment="1" applyProtection="1">
      <alignment horizontal="center"/>
      <protection locked="0"/>
    </xf>
    <xf numFmtId="165" fontId="9" fillId="8" borderId="6" xfId="1" applyNumberFormat="1" applyFont="1" applyFill="1" applyBorder="1" applyAlignment="1">
      <alignment horizontal="center"/>
    </xf>
    <xf numFmtId="166" fontId="9" fillId="0" borderId="6" xfId="1" applyNumberFormat="1" applyFont="1" applyBorder="1" applyAlignment="1" applyProtection="1">
      <alignment horizontal="center"/>
      <protection locked="0"/>
    </xf>
    <xf numFmtId="166" fontId="9" fillId="7" borderId="6" xfId="1" applyNumberFormat="1" applyFont="1" applyFill="1" applyBorder="1" applyAlignment="1" applyProtection="1">
      <alignment horizontal="center"/>
      <protection locked="0"/>
    </xf>
    <xf numFmtId="166" fontId="4" fillId="7" borderId="6" xfId="1" applyNumberFormat="1" applyFont="1" applyFill="1" applyBorder="1" applyAlignment="1" applyProtection="1">
      <alignment horizontal="center"/>
      <protection locked="0"/>
    </xf>
    <xf numFmtId="165" fontId="21" fillId="3" borderId="6" xfId="1" applyNumberFormat="1" applyFont="1" applyFill="1" applyBorder="1" applyAlignment="1">
      <alignment horizontal="center"/>
    </xf>
    <xf numFmtId="166" fontId="9" fillId="0" borderId="6" xfId="1" applyNumberFormat="1" applyFont="1" applyBorder="1" applyAlignment="1">
      <alignment horizontal="center" wrapText="1"/>
    </xf>
    <xf numFmtId="166" fontId="9" fillId="7" borderId="6" xfId="1" applyNumberFormat="1" applyFont="1" applyFill="1" applyBorder="1" applyAlignment="1">
      <alignment horizontal="center" wrapText="1"/>
    </xf>
    <xf numFmtId="165" fontId="13" fillId="3" borderId="6" xfId="1" applyNumberFormat="1" applyFont="1" applyFill="1" applyBorder="1" applyAlignment="1">
      <alignment horizontal="center"/>
    </xf>
    <xf numFmtId="166" fontId="4" fillId="0" borderId="6" xfId="0" applyNumberFormat="1" applyFont="1" applyBorder="1" applyAlignment="1">
      <alignment horizontal="center" wrapText="1"/>
    </xf>
    <xf numFmtId="167" fontId="4" fillId="0" borderId="6" xfId="3" applyNumberFormat="1" applyFont="1" applyBorder="1" applyAlignment="1" applyProtection="1">
      <alignment horizontal="center" wrapText="1"/>
      <protection locked="0"/>
    </xf>
    <xf numFmtId="167" fontId="15" fillId="6" borderId="6" xfId="3" applyNumberFormat="1" applyFont="1" applyFill="1" applyBorder="1" applyAlignment="1" applyProtection="1">
      <alignment horizontal="center"/>
      <protection locked="0"/>
    </xf>
    <xf numFmtId="166" fontId="15" fillId="6" borderId="6" xfId="1" applyNumberFormat="1" applyFont="1" applyFill="1" applyBorder="1" applyAlignment="1" applyProtection="1">
      <alignment horizontal="center"/>
      <protection locked="0"/>
    </xf>
    <xf numFmtId="166" fontId="15" fillId="0" borderId="6" xfId="1" applyNumberFormat="1" applyFont="1" applyBorder="1" applyAlignment="1">
      <alignment horizontal="center"/>
    </xf>
    <xf numFmtId="165" fontId="15" fillId="3" borderId="6" xfId="1" applyNumberFormat="1" applyFont="1" applyFill="1" applyBorder="1" applyAlignment="1">
      <alignment horizontal="center"/>
    </xf>
    <xf numFmtId="167" fontId="22" fillId="0" borderId="6" xfId="3" applyNumberFormat="1" applyFont="1" applyBorder="1" applyAlignment="1">
      <alignment horizontal="center" wrapText="1"/>
    </xf>
    <xf numFmtId="167" fontId="30" fillId="6" borderId="6" xfId="3" applyNumberFormat="1" applyFont="1" applyFill="1" applyBorder="1" applyAlignment="1">
      <alignment horizontal="center"/>
    </xf>
    <xf numFmtId="166" fontId="30" fillId="6" borderId="6" xfId="0" applyNumberFormat="1" applyFont="1" applyFill="1" applyBorder="1" applyAlignment="1">
      <alignment horizontal="center"/>
    </xf>
    <xf numFmtId="167" fontId="21" fillId="0" borderId="6" xfId="3" applyNumberFormat="1" applyFont="1" applyFill="1" applyBorder="1" applyAlignment="1">
      <alignment horizontal="center" wrapText="1"/>
    </xf>
    <xf numFmtId="166" fontId="14" fillId="4" borderId="6" xfId="1" applyNumberFormat="1" applyFont="1" applyFill="1" applyBorder="1" applyAlignment="1" applyProtection="1">
      <alignment horizontal="center"/>
      <protection locked="0"/>
    </xf>
    <xf numFmtId="166" fontId="14" fillId="6" borderId="6" xfId="1" applyNumberFormat="1" applyFont="1" applyFill="1" applyBorder="1" applyAlignment="1" applyProtection="1">
      <alignment horizontal="center"/>
      <protection locked="0"/>
    </xf>
    <xf numFmtId="166" fontId="14" fillId="0" borderId="6" xfId="1" applyNumberFormat="1" applyFont="1" applyFill="1" applyBorder="1" applyAlignment="1" applyProtection="1">
      <alignment horizontal="center"/>
      <protection locked="0"/>
    </xf>
    <xf numFmtId="165" fontId="14" fillId="0" borderId="6" xfId="1" applyNumberFormat="1" applyFont="1" applyFill="1" applyBorder="1" applyAlignment="1">
      <alignment horizontal="center"/>
    </xf>
    <xf numFmtId="165" fontId="14" fillId="4" borderId="6" xfId="1" applyNumberFormat="1" applyFont="1" applyFill="1" applyBorder="1" applyAlignment="1">
      <alignment horizontal="center"/>
    </xf>
    <xf numFmtId="164" fontId="21" fillId="5" borderId="6" xfId="1" applyNumberFormat="1" applyFont="1" applyFill="1" applyBorder="1" applyAlignment="1">
      <alignment horizontal="center" wrapText="1"/>
    </xf>
    <xf numFmtId="166" fontId="15" fillId="0" borderId="6" xfId="1" applyNumberFormat="1" applyFont="1" applyFill="1" applyBorder="1" applyAlignment="1">
      <alignment horizontal="center"/>
    </xf>
    <xf numFmtId="166" fontId="15" fillId="5" borderId="6" xfId="1" applyNumberFormat="1" applyFont="1" applyFill="1" applyBorder="1" applyAlignment="1" applyProtection="1">
      <alignment horizontal="center"/>
      <protection locked="0"/>
    </xf>
    <xf numFmtId="165" fontId="31" fillId="3" borderId="6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wrapText="1"/>
    </xf>
    <xf numFmtId="165" fontId="15" fillId="0" borderId="6" xfId="1" applyNumberFormat="1" applyFont="1" applyFill="1" applyBorder="1" applyAlignment="1">
      <alignment horizontal="center"/>
    </xf>
    <xf numFmtId="165" fontId="15" fillId="0" borderId="6" xfId="1" applyNumberFormat="1" applyFont="1" applyBorder="1" applyAlignment="1">
      <alignment horizontal="center"/>
    </xf>
    <xf numFmtId="167" fontId="4" fillId="0" borderId="6" xfId="3" applyNumberFormat="1" applyFont="1" applyFill="1" applyBorder="1" applyAlignment="1">
      <alignment horizontal="center"/>
    </xf>
    <xf numFmtId="166" fontId="15" fillId="3" borderId="6" xfId="1" applyNumberFormat="1" applyFont="1" applyFill="1" applyBorder="1" applyAlignment="1">
      <alignment horizontal="center"/>
    </xf>
    <xf numFmtId="166" fontId="12" fillId="0" borderId="0" xfId="1" applyNumberFormat="1" applyFont="1"/>
    <xf numFmtId="0" fontId="15" fillId="9" borderId="6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7" borderId="5" xfId="1" applyFont="1" applyFill="1" applyBorder="1" applyAlignment="1" applyProtection="1">
      <alignment horizontal="center" vertical="center" wrapText="1"/>
      <protection locked="0"/>
    </xf>
    <xf numFmtId="0" fontId="32" fillId="7" borderId="8" xfId="1" applyFont="1" applyFill="1" applyBorder="1" applyAlignment="1">
      <alignment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6" borderId="5" xfId="1" applyFont="1" applyFill="1" applyBorder="1" applyAlignment="1" applyProtection="1">
      <alignment horizontal="center" vertical="center" wrapText="1"/>
      <protection locked="0"/>
    </xf>
    <xf numFmtId="0" fontId="32" fillId="6" borderId="8" xfId="1" applyFont="1" applyFill="1" applyBorder="1" applyAlignment="1">
      <alignment vertical="center" wrapText="1"/>
    </xf>
    <xf numFmtId="0" fontId="32" fillId="0" borderId="7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FEDEF"/>
      <color rgb="FFCCCC00"/>
      <color rgb="FFE1ECED"/>
      <color rgb="FF99CC00"/>
      <color rgb="FFE4E9EA"/>
      <color rgb="FFE1EBED"/>
      <color rgb="FFE2EBEC"/>
      <color rgb="FFE2EAE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99"/>
  <sheetViews>
    <sheetView tabSelected="1" view="pageBreakPreview" topLeftCell="A54" zoomScale="60" zoomScaleNormal="100" workbookViewId="0">
      <selection activeCell="I48" sqref="I48"/>
    </sheetView>
  </sheetViews>
  <sheetFormatPr defaultRowHeight="15"/>
  <cols>
    <col min="1" max="1" width="13.5703125" style="38" customWidth="1"/>
    <col min="2" max="2" width="151.42578125" style="38" customWidth="1"/>
    <col min="3" max="3" width="18" style="38" customWidth="1"/>
    <col min="4" max="4" width="18.140625" style="38" customWidth="1"/>
    <col min="5" max="5" width="17.7109375" style="38" customWidth="1"/>
    <col min="6" max="6" width="19.140625" style="38" customWidth="1"/>
    <col min="7" max="7" width="15.7109375" style="38" customWidth="1"/>
    <col min="8" max="8" width="15.42578125" style="38" customWidth="1"/>
    <col min="9" max="9" width="16.5703125" style="38" customWidth="1"/>
    <col min="10" max="10" width="16.140625" style="38" customWidth="1"/>
    <col min="11" max="11" width="16.5703125" style="38" customWidth="1"/>
    <col min="12" max="13" width="9.140625" style="38"/>
    <col min="14" max="14" width="9.140625" style="38" customWidth="1"/>
    <col min="15" max="16384" width="9.140625" style="38"/>
  </cols>
  <sheetData>
    <row r="1" spans="1:11" ht="20.25">
      <c r="A1" s="154" t="s">
        <v>75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0.25">
      <c r="A2" s="154" t="s">
        <v>86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0.25">
      <c r="A3" s="155" t="s">
        <v>92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5.45" customHeight="1" thickBot="1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6.25" customHeight="1">
      <c r="A5" s="156" t="s">
        <v>38</v>
      </c>
      <c r="B5" s="158" t="s">
        <v>39</v>
      </c>
      <c r="C5" s="160" t="s">
        <v>90</v>
      </c>
      <c r="D5" s="160" t="s">
        <v>91</v>
      </c>
      <c r="E5" s="160" t="s">
        <v>93</v>
      </c>
      <c r="F5" s="162" t="s">
        <v>94</v>
      </c>
      <c r="G5" s="164" t="s">
        <v>0</v>
      </c>
      <c r="H5" s="164"/>
      <c r="I5" s="165" t="s">
        <v>95</v>
      </c>
      <c r="J5" s="164" t="s">
        <v>89</v>
      </c>
      <c r="K5" s="167"/>
    </row>
    <row r="6" spans="1:11" ht="31.5" customHeight="1">
      <c r="A6" s="157"/>
      <c r="B6" s="159"/>
      <c r="C6" s="161"/>
      <c r="D6" s="161"/>
      <c r="E6" s="161"/>
      <c r="F6" s="163"/>
      <c r="G6" s="70" t="s">
        <v>1</v>
      </c>
      <c r="H6" s="71" t="s">
        <v>2</v>
      </c>
      <c r="I6" s="166"/>
      <c r="J6" s="70" t="s">
        <v>1</v>
      </c>
      <c r="K6" s="72" t="s">
        <v>2</v>
      </c>
    </row>
    <row r="7" spans="1:11" ht="11.45" customHeight="1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60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>
      <c r="A8" s="140">
        <v>100000</v>
      </c>
      <c r="B8" s="64" t="s">
        <v>3</v>
      </c>
      <c r="C8" s="86">
        <f>SUM(C9:C12,C13)</f>
        <v>452636.49999999994</v>
      </c>
      <c r="D8" s="86">
        <f>SUM(D9:D12,D13)</f>
        <v>452993.3</v>
      </c>
      <c r="E8" s="86">
        <f>SUM(E9:E12,E13)</f>
        <v>167244.9</v>
      </c>
      <c r="F8" s="86">
        <f>SUM(F9:F12,F13)</f>
        <v>170216.554</v>
      </c>
      <c r="G8" s="86">
        <f>SUM(G9:G12,G13)</f>
        <v>2971.6540000000059</v>
      </c>
      <c r="H8" s="87">
        <f>SUM(F8/E8)</f>
        <v>1.0177682787337612</v>
      </c>
      <c r="I8" s="86">
        <f>SUM(I9:I12,I13)</f>
        <v>147794.33099999998</v>
      </c>
      <c r="J8" s="86">
        <f>SUM(J9:J13)</f>
        <v>22422.223000000005</v>
      </c>
      <c r="K8" s="87">
        <f>SUM(F8/I8)*100%</f>
        <v>1.1517123346226319</v>
      </c>
    </row>
    <row r="9" spans="1:11" ht="20.25">
      <c r="A9" s="141">
        <v>110100</v>
      </c>
      <c r="B9" s="25" t="s">
        <v>4</v>
      </c>
      <c r="C9" s="81">
        <v>381223.6</v>
      </c>
      <c r="D9" s="81">
        <v>382591.9</v>
      </c>
      <c r="E9" s="81">
        <v>142377.9</v>
      </c>
      <c r="F9" s="88">
        <v>144952.084</v>
      </c>
      <c r="G9" s="89">
        <f>SUM(F9-E9)</f>
        <v>2574.1840000000084</v>
      </c>
      <c r="H9" s="90">
        <f>SUM(F9/E9)</f>
        <v>1.0180799407773258</v>
      </c>
      <c r="I9" s="91">
        <v>125105.73</v>
      </c>
      <c r="J9" s="92">
        <f>SUM(F9-I9)</f>
        <v>19846.354000000007</v>
      </c>
      <c r="K9" s="90">
        <f>SUM(F9/I9)*100%</f>
        <v>1.1586366507753083</v>
      </c>
    </row>
    <row r="10" spans="1:11" ht="20.25">
      <c r="A10" s="142">
        <v>110200</v>
      </c>
      <c r="B10" s="26" t="s">
        <v>5</v>
      </c>
      <c r="C10" s="81">
        <v>189.8</v>
      </c>
      <c r="D10" s="81">
        <v>189.8</v>
      </c>
      <c r="E10" s="81">
        <v>189.8</v>
      </c>
      <c r="F10" s="88">
        <v>270.12200000000001</v>
      </c>
      <c r="G10" s="89">
        <f t="shared" ref="G10:G12" si="0">SUM(F10-E10)</f>
        <v>80.322000000000003</v>
      </c>
      <c r="H10" s="93">
        <f t="shared" ref="H10:H12" si="1">SUM(F10/E10)</f>
        <v>1.4231928345626976</v>
      </c>
      <c r="I10" s="91">
        <v>183.13499999999999</v>
      </c>
      <c r="J10" s="92">
        <f t="shared" ref="J10:J19" si="2">SUM(F10-I10)</f>
        <v>86.987000000000023</v>
      </c>
      <c r="K10" s="90">
        <f t="shared" ref="K10:K36" si="3">SUM(F10/I10)*100%</f>
        <v>1.4749883965380732</v>
      </c>
    </row>
    <row r="11" spans="1:11" ht="20.25">
      <c r="A11" s="142">
        <v>130000</v>
      </c>
      <c r="B11" s="26" t="s">
        <v>71</v>
      </c>
      <c r="C11" s="81">
        <v>1713.6</v>
      </c>
      <c r="D11" s="81">
        <v>1633.6</v>
      </c>
      <c r="E11" s="81">
        <v>551.70000000000005</v>
      </c>
      <c r="F11" s="88">
        <v>566.92999999999995</v>
      </c>
      <c r="G11" s="89">
        <f t="shared" si="0"/>
        <v>15.229999999999905</v>
      </c>
      <c r="H11" s="90">
        <f t="shared" si="1"/>
        <v>1.027605582744245</v>
      </c>
      <c r="I11" s="91">
        <v>484.00599999999997</v>
      </c>
      <c r="J11" s="92">
        <f t="shared" si="2"/>
        <v>82.923999999999978</v>
      </c>
      <c r="K11" s="90">
        <f t="shared" si="3"/>
        <v>1.1713284546059346</v>
      </c>
    </row>
    <row r="12" spans="1:11" ht="20.25">
      <c r="A12" s="142">
        <v>140000</v>
      </c>
      <c r="B12" s="37" t="s">
        <v>78</v>
      </c>
      <c r="C12" s="81">
        <v>12734.3</v>
      </c>
      <c r="D12" s="81">
        <v>11854.3</v>
      </c>
      <c r="E12" s="81">
        <v>3136.6</v>
      </c>
      <c r="F12" s="88">
        <v>3228.25</v>
      </c>
      <c r="G12" s="89">
        <f t="shared" si="0"/>
        <v>91.650000000000091</v>
      </c>
      <c r="H12" s="90">
        <f t="shared" si="1"/>
        <v>1.0292195370783652</v>
      </c>
      <c r="I12" s="91">
        <v>3799.7860000000001</v>
      </c>
      <c r="J12" s="92">
        <f t="shared" si="2"/>
        <v>-571.53600000000006</v>
      </c>
      <c r="K12" s="90">
        <f t="shared" si="3"/>
        <v>0.84958731886479921</v>
      </c>
    </row>
    <row r="13" spans="1:11" ht="20.25">
      <c r="A13" s="143">
        <v>180000</v>
      </c>
      <c r="B13" s="27" t="s">
        <v>6</v>
      </c>
      <c r="C13" s="82">
        <f>SUM(C18:C19,C14)</f>
        <v>56775.199999999997</v>
      </c>
      <c r="D13" s="82">
        <f>SUM(D18:D19,D14)</f>
        <v>56723.7</v>
      </c>
      <c r="E13" s="82">
        <f>SUM(E18:E19,E14)</f>
        <v>20988.9</v>
      </c>
      <c r="F13" s="94">
        <f t="shared" ref="F13" si="4">SUM(F18:F19,F14)</f>
        <v>21199.167999999998</v>
      </c>
      <c r="G13" s="95">
        <f>SUM(G18:G19,G14)</f>
        <v>210.26799999999753</v>
      </c>
      <c r="H13" s="96">
        <f t="shared" ref="H13:H19" si="5">SUM(F13/E13)</f>
        <v>1.0100180571635482</v>
      </c>
      <c r="I13" s="97">
        <f>SUM(I18:I19,I14)</f>
        <v>18221.673999999999</v>
      </c>
      <c r="J13" s="98">
        <f t="shared" si="2"/>
        <v>2977.4939999999988</v>
      </c>
      <c r="K13" s="96">
        <f t="shared" si="3"/>
        <v>1.163403977044041</v>
      </c>
    </row>
    <row r="14" spans="1:11" ht="20.25">
      <c r="A14" s="143">
        <v>180100</v>
      </c>
      <c r="B14" s="28" t="s">
        <v>7</v>
      </c>
      <c r="C14" s="82">
        <f t="shared" ref="C14:D14" si="6">SUM(C15:C17)</f>
        <v>29992.3</v>
      </c>
      <c r="D14" s="82">
        <f t="shared" si="6"/>
        <v>29996.399999999998</v>
      </c>
      <c r="E14" s="82">
        <f t="shared" ref="E14:F14" si="7">SUM(E15:E17)</f>
        <v>9973.8000000000011</v>
      </c>
      <c r="F14" s="97">
        <f t="shared" si="7"/>
        <v>10073.138999999999</v>
      </c>
      <c r="G14" s="95">
        <f>SUM(G15:G17)</f>
        <v>99.338999999998748</v>
      </c>
      <c r="H14" s="96">
        <f t="shared" si="5"/>
        <v>1.0099599951873908</v>
      </c>
      <c r="I14" s="97">
        <f t="shared" ref="I14" si="8">SUM(I15:I17)</f>
        <v>9772.4129999999986</v>
      </c>
      <c r="J14" s="98">
        <f t="shared" si="2"/>
        <v>300.72600000000057</v>
      </c>
      <c r="K14" s="96">
        <f t="shared" si="3"/>
        <v>1.0307729523915947</v>
      </c>
    </row>
    <row r="15" spans="1:11" ht="20.25">
      <c r="A15" s="142"/>
      <c r="B15" s="29" t="s">
        <v>8</v>
      </c>
      <c r="C15" s="73">
        <v>2381</v>
      </c>
      <c r="D15" s="73">
        <v>2381</v>
      </c>
      <c r="E15" s="73">
        <v>594.5</v>
      </c>
      <c r="F15" s="99">
        <v>494.66199999999998</v>
      </c>
      <c r="G15" s="89">
        <f t="shared" ref="G15:G19" si="9">SUM(F15-E15)</f>
        <v>-99.838000000000022</v>
      </c>
      <c r="H15" s="90">
        <f t="shared" si="5"/>
        <v>0.83206391925988221</v>
      </c>
      <c r="I15" s="91">
        <v>793.14800000000002</v>
      </c>
      <c r="J15" s="92">
        <f t="shared" si="2"/>
        <v>-298.48600000000005</v>
      </c>
      <c r="K15" s="90">
        <f t="shared" si="3"/>
        <v>0.62366922692864379</v>
      </c>
    </row>
    <row r="16" spans="1:11" ht="20.25">
      <c r="A16" s="142"/>
      <c r="B16" s="29" t="s">
        <v>9</v>
      </c>
      <c r="C16" s="73">
        <v>27611.3</v>
      </c>
      <c r="D16" s="73">
        <v>27611.3</v>
      </c>
      <c r="E16" s="73">
        <v>9375.2000000000007</v>
      </c>
      <c r="F16" s="99">
        <v>9574.31</v>
      </c>
      <c r="G16" s="89">
        <f t="shared" si="9"/>
        <v>199.10999999999876</v>
      </c>
      <c r="H16" s="90">
        <f t="shared" si="5"/>
        <v>1.0212379469237989</v>
      </c>
      <c r="I16" s="91">
        <v>8973.0149999999994</v>
      </c>
      <c r="J16" s="92">
        <f t="shared" si="2"/>
        <v>601.29500000000007</v>
      </c>
      <c r="K16" s="90">
        <f t="shared" si="3"/>
        <v>1.0670114783046725</v>
      </c>
    </row>
    <row r="17" spans="1:11" ht="20.25">
      <c r="A17" s="142"/>
      <c r="B17" s="29" t="s">
        <v>10</v>
      </c>
      <c r="C17" s="73">
        <v>0</v>
      </c>
      <c r="D17" s="73">
        <v>4.0999999999999996</v>
      </c>
      <c r="E17" s="73">
        <v>4.0999999999999996</v>
      </c>
      <c r="F17" s="99">
        <v>4.1669999999999998</v>
      </c>
      <c r="G17" s="89">
        <f t="shared" si="9"/>
        <v>6.7000000000000171E-2</v>
      </c>
      <c r="H17" s="90">
        <f t="shared" si="5"/>
        <v>1.0163414634146342</v>
      </c>
      <c r="I17" s="91">
        <v>6.25</v>
      </c>
      <c r="J17" s="92">
        <f t="shared" si="2"/>
        <v>-2.0830000000000002</v>
      </c>
      <c r="K17" s="90">
        <f t="shared" si="3"/>
        <v>0.66671999999999998</v>
      </c>
    </row>
    <row r="18" spans="1:11" ht="20.25">
      <c r="A18" s="142">
        <v>180300</v>
      </c>
      <c r="B18" s="29" t="s">
        <v>11</v>
      </c>
      <c r="C18" s="73">
        <v>148.19999999999999</v>
      </c>
      <c r="D18" s="73">
        <v>148.19999999999999</v>
      </c>
      <c r="E18" s="73">
        <v>46</v>
      </c>
      <c r="F18" s="99">
        <v>46.06</v>
      </c>
      <c r="G18" s="89">
        <f t="shared" si="9"/>
        <v>6.0000000000002274E-2</v>
      </c>
      <c r="H18" s="90">
        <f t="shared" si="5"/>
        <v>1.001304347826087</v>
      </c>
      <c r="I18" s="91">
        <v>38.581000000000003</v>
      </c>
      <c r="J18" s="92">
        <f t="shared" si="2"/>
        <v>7.4789999999999992</v>
      </c>
      <c r="K18" s="90">
        <f t="shared" si="3"/>
        <v>1.1938518960109898</v>
      </c>
    </row>
    <row r="19" spans="1:11" ht="20.25">
      <c r="A19" s="142">
        <v>180500</v>
      </c>
      <c r="B19" s="29" t="s">
        <v>12</v>
      </c>
      <c r="C19" s="81">
        <v>26634.7</v>
      </c>
      <c r="D19" s="81">
        <v>26579.1</v>
      </c>
      <c r="E19" s="81">
        <v>10969.1</v>
      </c>
      <c r="F19" s="88">
        <v>11079.968999999999</v>
      </c>
      <c r="G19" s="89">
        <f t="shared" si="9"/>
        <v>110.86899999999878</v>
      </c>
      <c r="H19" s="90">
        <f t="shared" si="5"/>
        <v>1.010107392584624</v>
      </c>
      <c r="I19" s="91">
        <v>8410.68</v>
      </c>
      <c r="J19" s="92">
        <f t="shared" si="2"/>
        <v>2669.2889999999989</v>
      </c>
      <c r="K19" s="90">
        <f t="shared" si="3"/>
        <v>1.31736898800097</v>
      </c>
    </row>
    <row r="20" spans="1:11" ht="20.25">
      <c r="A20" s="140">
        <v>200000</v>
      </c>
      <c r="B20" s="63" t="s">
        <v>14</v>
      </c>
      <c r="C20" s="100">
        <f>SUM(C21:C36)</f>
        <v>2535.7999999999997</v>
      </c>
      <c r="D20" s="100">
        <f>SUM(D21:D36)</f>
        <v>2179</v>
      </c>
      <c r="E20" s="100">
        <f>SUM(E21:E36)</f>
        <v>951.49999999999989</v>
      </c>
      <c r="F20" s="100">
        <f>SUM(F21:F36)</f>
        <v>1008.9829999999999</v>
      </c>
      <c r="G20" s="100">
        <f>SUM(G21:G36)</f>
        <v>57.483000000000068</v>
      </c>
      <c r="H20" s="87">
        <f>SUM(F20/E20)</f>
        <v>1.0604130320546505</v>
      </c>
      <c r="I20" s="100">
        <f>SUM(I21:I36)</f>
        <v>1072.6100000000001</v>
      </c>
      <c r="J20" s="100">
        <f>SUM(J21:J36)</f>
        <v>-63.626999999999953</v>
      </c>
      <c r="K20" s="87">
        <f>SUM(F20/I20)*100%</f>
        <v>0.940680209955156</v>
      </c>
    </row>
    <row r="21" spans="1:11" ht="42" customHeight="1">
      <c r="A21" s="142">
        <v>210103</v>
      </c>
      <c r="B21" s="39" t="s">
        <v>54</v>
      </c>
      <c r="C21" s="81">
        <v>128.69999999999999</v>
      </c>
      <c r="D21" s="81">
        <v>128.69999999999999</v>
      </c>
      <c r="E21" s="81">
        <v>101.2</v>
      </c>
      <c r="F21" s="88">
        <v>116.602</v>
      </c>
      <c r="G21" s="89">
        <f t="shared" ref="G21:G22" si="10">SUM(F21-E21)</f>
        <v>15.402000000000001</v>
      </c>
      <c r="H21" s="90">
        <f t="shared" ref="H21:H36" si="11">SUM(F21/E21)</f>
        <v>1.1521936758893281</v>
      </c>
      <c r="I21" s="91">
        <v>132.92599999999999</v>
      </c>
      <c r="J21" s="92">
        <f t="shared" ref="J21:J40" si="12">SUM(F21-I21)</f>
        <v>-16.323999999999984</v>
      </c>
      <c r="K21" s="101">
        <f t="shared" si="3"/>
        <v>0.87719483020628031</v>
      </c>
    </row>
    <row r="22" spans="1:11" ht="20.25">
      <c r="A22" s="142">
        <v>210500</v>
      </c>
      <c r="B22" s="40" t="s">
        <v>34</v>
      </c>
      <c r="C22" s="81">
        <v>0</v>
      </c>
      <c r="D22" s="81">
        <v>0</v>
      </c>
      <c r="E22" s="81"/>
      <c r="F22" s="88"/>
      <c r="G22" s="89">
        <f t="shared" si="10"/>
        <v>0</v>
      </c>
      <c r="H22" s="90" t="e">
        <f t="shared" si="11"/>
        <v>#DIV/0!</v>
      </c>
      <c r="I22" s="91">
        <v>154.60300000000001</v>
      </c>
      <c r="J22" s="92">
        <f t="shared" si="12"/>
        <v>-154.60300000000001</v>
      </c>
      <c r="K22" s="101">
        <f t="shared" si="3"/>
        <v>0</v>
      </c>
    </row>
    <row r="23" spans="1:11" ht="46.5" customHeight="1">
      <c r="A23" s="144">
        <v>210809</v>
      </c>
      <c r="B23" s="48" t="s">
        <v>79</v>
      </c>
      <c r="C23" s="81">
        <v>0</v>
      </c>
      <c r="D23" s="81">
        <v>0</v>
      </c>
      <c r="E23" s="81"/>
      <c r="F23" s="88"/>
      <c r="G23" s="89">
        <f t="shared" ref="G23:G36" si="13">SUM(F23-E23)</f>
        <v>0</v>
      </c>
      <c r="H23" s="90" t="e">
        <f t="shared" si="11"/>
        <v>#DIV/0!</v>
      </c>
      <c r="I23" s="91">
        <v>5.0999999999999996</v>
      </c>
      <c r="J23" s="92">
        <f t="shared" si="12"/>
        <v>-5.0999999999999996</v>
      </c>
      <c r="K23" s="101">
        <f t="shared" si="3"/>
        <v>0</v>
      </c>
    </row>
    <row r="24" spans="1:11" ht="20.25">
      <c r="A24" s="141">
        <v>210811</v>
      </c>
      <c r="B24" s="41" t="s">
        <v>16</v>
      </c>
      <c r="C24" s="81">
        <v>104.5</v>
      </c>
      <c r="D24" s="81">
        <v>104.5</v>
      </c>
      <c r="E24" s="81">
        <v>34.799999999999997</v>
      </c>
      <c r="F24" s="88">
        <v>30.736000000000001</v>
      </c>
      <c r="G24" s="89">
        <f t="shared" si="13"/>
        <v>-4.0639999999999965</v>
      </c>
      <c r="H24" s="90">
        <f t="shared" si="11"/>
        <v>0.88321839080459774</v>
      </c>
      <c r="I24" s="91">
        <v>27.643000000000001</v>
      </c>
      <c r="J24" s="92">
        <f t="shared" si="12"/>
        <v>3.093</v>
      </c>
      <c r="K24" s="101">
        <f t="shared" si="3"/>
        <v>1.1118908946206996</v>
      </c>
    </row>
    <row r="25" spans="1:11" ht="39" customHeight="1">
      <c r="A25" s="141">
        <v>210815</v>
      </c>
      <c r="B25" s="42" t="s">
        <v>32</v>
      </c>
      <c r="C25" s="81">
        <v>0</v>
      </c>
      <c r="D25" s="81">
        <v>30.6</v>
      </c>
      <c r="E25" s="81">
        <v>30.6</v>
      </c>
      <c r="F25" s="88">
        <v>30.6</v>
      </c>
      <c r="G25" s="89">
        <f t="shared" si="13"/>
        <v>0</v>
      </c>
      <c r="H25" s="90">
        <f t="shared" si="11"/>
        <v>1</v>
      </c>
      <c r="I25" s="91">
        <v>6.8</v>
      </c>
      <c r="J25" s="92">
        <f t="shared" si="12"/>
        <v>23.8</v>
      </c>
      <c r="K25" s="101">
        <f t="shared" si="3"/>
        <v>4.5</v>
      </c>
    </row>
    <row r="26" spans="1:11" ht="63.75" customHeight="1">
      <c r="A26" s="141">
        <v>210824</v>
      </c>
      <c r="B26" s="42" t="s">
        <v>74</v>
      </c>
      <c r="C26" s="81">
        <v>0</v>
      </c>
      <c r="D26" s="81">
        <v>28.4</v>
      </c>
      <c r="E26" s="81">
        <v>28.4</v>
      </c>
      <c r="F26" s="88">
        <v>28.445</v>
      </c>
      <c r="G26" s="89">
        <f t="shared" si="13"/>
        <v>4.5000000000001705E-2</v>
      </c>
      <c r="H26" s="90">
        <f t="shared" si="11"/>
        <v>1.0015845070422535</v>
      </c>
      <c r="I26" s="91">
        <v>1.8</v>
      </c>
      <c r="J26" s="92">
        <f t="shared" si="12"/>
        <v>26.645</v>
      </c>
      <c r="K26" s="101">
        <f t="shared" si="3"/>
        <v>15.802777777777777</v>
      </c>
    </row>
    <row r="27" spans="1:11" ht="43.5" customHeight="1">
      <c r="A27" s="144">
        <v>220102</v>
      </c>
      <c r="B27" s="48" t="s">
        <v>80</v>
      </c>
      <c r="C27" s="81">
        <v>0</v>
      </c>
      <c r="D27" s="81">
        <v>11.4</v>
      </c>
      <c r="E27" s="81">
        <v>11.4</v>
      </c>
      <c r="F27" s="88">
        <v>11.413</v>
      </c>
      <c r="G27" s="89">
        <f t="shared" si="13"/>
        <v>1.2999999999999901E-2</v>
      </c>
      <c r="H27" s="90">
        <f t="shared" si="11"/>
        <v>1.001140350877193</v>
      </c>
      <c r="I27" s="91">
        <v>10.442</v>
      </c>
      <c r="J27" s="92">
        <f t="shared" si="12"/>
        <v>0.97100000000000009</v>
      </c>
      <c r="K27" s="101">
        <f t="shared" si="3"/>
        <v>1.0929898486879908</v>
      </c>
    </row>
    <row r="28" spans="1:11" ht="40.15" customHeight="1">
      <c r="A28" s="141">
        <v>220103</v>
      </c>
      <c r="B28" s="42" t="s">
        <v>33</v>
      </c>
      <c r="C28" s="81">
        <v>40</v>
      </c>
      <c r="D28" s="81">
        <v>26.6</v>
      </c>
      <c r="E28" s="81"/>
      <c r="F28" s="88"/>
      <c r="G28" s="89">
        <f t="shared" si="13"/>
        <v>0</v>
      </c>
      <c r="H28" s="90" t="e">
        <f t="shared" si="11"/>
        <v>#DIV/0!</v>
      </c>
      <c r="I28" s="91">
        <v>15.99</v>
      </c>
      <c r="J28" s="92">
        <f t="shared" si="12"/>
        <v>-15.99</v>
      </c>
      <c r="K28" s="101">
        <f t="shared" si="3"/>
        <v>0</v>
      </c>
    </row>
    <row r="29" spans="1:11" ht="27" customHeight="1">
      <c r="A29" s="141">
        <v>220125</v>
      </c>
      <c r="B29" s="43" t="s">
        <v>55</v>
      </c>
      <c r="C29" s="81">
        <v>900</v>
      </c>
      <c r="D29" s="81">
        <v>500</v>
      </c>
      <c r="E29" s="81">
        <v>300</v>
      </c>
      <c r="F29" s="88">
        <v>425.387</v>
      </c>
      <c r="G29" s="89">
        <f t="shared" si="13"/>
        <v>125.387</v>
      </c>
      <c r="H29" s="90">
        <f t="shared" si="11"/>
        <v>1.4179566666666668</v>
      </c>
      <c r="I29" s="91">
        <v>253.529</v>
      </c>
      <c r="J29" s="92">
        <f t="shared" si="12"/>
        <v>171.858</v>
      </c>
      <c r="K29" s="101">
        <f t="shared" si="3"/>
        <v>1.6778632819125228</v>
      </c>
    </row>
    <row r="30" spans="1:11" ht="25.5" customHeight="1">
      <c r="A30" s="141">
        <v>220126</v>
      </c>
      <c r="B30" s="44" t="s">
        <v>30</v>
      </c>
      <c r="C30" s="81">
        <v>185</v>
      </c>
      <c r="D30" s="81">
        <v>141.5</v>
      </c>
      <c r="E30" s="81">
        <v>18.100000000000001</v>
      </c>
      <c r="F30" s="88">
        <v>18.059999999999999</v>
      </c>
      <c r="G30" s="89">
        <f t="shared" si="13"/>
        <v>-4.00000000000027E-2</v>
      </c>
      <c r="H30" s="90">
        <f t="shared" si="11"/>
        <v>0.99779005524861863</v>
      </c>
      <c r="I30" s="91">
        <v>74.176000000000002</v>
      </c>
      <c r="J30" s="92">
        <f t="shared" si="12"/>
        <v>-56.116</v>
      </c>
      <c r="K30" s="101">
        <f t="shared" si="3"/>
        <v>0.24347497842968074</v>
      </c>
    </row>
    <row r="31" spans="1:11" ht="61.5" customHeight="1">
      <c r="A31" s="144">
        <v>220129</v>
      </c>
      <c r="B31" s="48" t="s">
        <v>81</v>
      </c>
      <c r="C31" s="81">
        <v>0</v>
      </c>
      <c r="D31" s="81">
        <v>2.4</v>
      </c>
      <c r="E31" s="81">
        <v>2.4</v>
      </c>
      <c r="F31" s="88">
        <v>2.48</v>
      </c>
      <c r="G31" s="89">
        <f t="shared" si="13"/>
        <v>8.0000000000000071E-2</v>
      </c>
      <c r="H31" s="90">
        <f t="shared" si="11"/>
        <v>1.0333333333333334</v>
      </c>
      <c r="I31" s="91">
        <v>0.92400000000000004</v>
      </c>
      <c r="J31" s="92">
        <f t="shared" si="12"/>
        <v>1.556</v>
      </c>
      <c r="K31" s="101">
        <f t="shared" si="3"/>
        <v>2.6839826839826837</v>
      </c>
    </row>
    <row r="32" spans="1:11" ht="40.9" customHeight="1">
      <c r="A32" s="141">
        <v>220804</v>
      </c>
      <c r="B32" s="45" t="s">
        <v>56</v>
      </c>
      <c r="C32" s="81">
        <v>955.4</v>
      </c>
      <c r="D32" s="81">
        <v>955.4</v>
      </c>
      <c r="E32" s="81">
        <v>323.39999999999998</v>
      </c>
      <c r="F32" s="88">
        <v>252.06800000000001</v>
      </c>
      <c r="G32" s="89">
        <f t="shared" si="13"/>
        <v>-71.331999999999965</v>
      </c>
      <c r="H32" s="90">
        <f t="shared" si="11"/>
        <v>0.7794310451453309</v>
      </c>
      <c r="I32" s="91">
        <v>233.791</v>
      </c>
      <c r="J32" s="92">
        <f t="shared" si="12"/>
        <v>18.277000000000015</v>
      </c>
      <c r="K32" s="101">
        <f t="shared" si="3"/>
        <v>1.0781766620614139</v>
      </c>
    </row>
    <row r="33" spans="1:11" ht="21" customHeight="1">
      <c r="A33" s="141">
        <v>220900</v>
      </c>
      <c r="B33" s="41" t="s">
        <v>17</v>
      </c>
      <c r="C33" s="81">
        <v>210.2</v>
      </c>
      <c r="D33" s="81">
        <v>210.2</v>
      </c>
      <c r="E33" s="81">
        <v>69.900000000000006</v>
      </c>
      <c r="F33" s="88">
        <v>61.892000000000003</v>
      </c>
      <c r="G33" s="89">
        <f t="shared" si="13"/>
        <v>-8.0080000000000027</v>
      </c>
      <c r="H33" s="90">
        <f t="shared" si="11"/>
        <v>0.88543633762517882</v>
      </c>
      <c r="I33" s="91">
        <v>95.715000000000003</v>
      </c>
      <c r="J33" s="92">
        <f t="shared" si="12"/>
        <v>-33.823</v>
      </c>
      <c r="K33" s="101">
        <f t="shared" si="3"/>
        <v>0.64662801023872962</v>
      </c>
    </row>
    <row r="34" spans="1:11" ht="24" customHeight="1">
      <c r="A34" s="141">
        <v>240603</v>
      </c>
      <c r="B34" s="46" t="s">
        <v>15</v>
      </c>
      <c r="C34" s="81">
        <v>12</v>
      </c>
      <c r="D34" s="81">
        <v>39.299999999999997</v>
      </c>
      <c r="E34" s="81">
        <v>31.3</v>
      </c>
      <c r="F34" s="88">
        <v>31.3</v>
      </c>
      <c r="G34" s="89">
        <f t="shared" si="13"/>
        <v>0</v>
      </c>
      <c r="H34" s="90">
        <f t="shared" si="11"/>
        <v>1</v>
      </c>
      <c r="I34" s="91">
        <v>41.109000000000002</v>
      </c>
      <c r="J34" s="92">
        <f t="shared" si="12"/>
        <v>-9.8090000000000011</v>
      </c>
      <c r="K34" s="101">
        <f t="shared" si="3"/>
        <v>0.7613904497798536</v>
      </c>
    </row>
    <row r="35" spans="1:11" ht="20.25" hidden="1">
      <c r="A35" s="141">
        <v>240606</v>
      </c>
      <c r="B35" s="46" t="s">
        <v>70</v>
      </c>
      <c r="C35" s="102"/>
      <c r="D35" s="102"/>
      <c r="E35" s="102"/>
      <c r="F35" s="99"/>
      <c r="G35" s="89">
        <f t="shared" si="13"/>
        <v>0</v>
      </c>
      <c r="H35" s="90" t="e">
        <f t="shared" si="11"/>
        <v>#DIV/0!</v>
      </c>
      <c r="I35" s="91"/>
      <c r="J35" s="92">
        <f t="shared" si="12"/>
        <v>0</v>
      </c>
      <c r="K35" s="101" t="e">
        <f t="shared" si="3"/>
        <v>#DIV/0!</v>
      </c>
    </row>
    <row r="36" spans="1:11" ht="79.150000000000006" customHeight="1">
      <c r="A36" s="141">
        <v>240622</v>
      </c>
      <c r="B36" s="47" t="s">
        <v>40</v>
      </c>
      <c r="C36" s="81">
        <v>0</v>
      </c>
      <c r="D36" s="81">
        <v>0</v>
      </c>
      <c r="E36" s="81"/>
      <c r="F36" s="88"/>
      <c r="G36" s="89">
        <f t="shared" si="13"/>
        <v>0</v>
      </c>
      <c r="H36" s="90" t="e">
        <f t="shared" si="11"/>
        <v>#DIV/0!</v>
      </c>
      <c r="I36" s="91">
        <v>18.062000000000001</v>
      </c>
      <c r="J36" s="92">
        <f t="shared" si="12"/>
        <v>-18.062000000000001</v>
      </c>
      <c r="K36" s="101">
        <f t="shared" si="3"/>
        <v>0</v>
      </c>
    </row>
    <row r="37" spans="1:11" ht="20.25">
      <c r="A37" s="140">
        <v>300000</v>
      </c>
      <c r="B37" s="63" t="s">
        <v>18</v>
      </c>
      <c r="C37" s="103"/>
      <c r="D37" s="104">
        <f>SUM(D39)</f>
        <v>0</v>
      </c>
      <c r="E37" s="104">
        <f>SUM(E39)</f>
        <v>0</v>
      </c>
      <c r="F37" s="104">
        <f>SUM(F39,F38)</f>
        <v>0.2</v>
      </c>
      <c r="G37" s="105">
        <f>SUM(F37-E37)</f>
        <v>0.2</v>
      </c>
      <c r="H37" s="87" t="e">
        <f>SUM(F37/E37)</f>
        <v>#DIV/0!</v>
      </c>
      <c r="I37" s="100">
        <f>SUM(I39,I38)</f>
        <v>1.2</v>
      </c>
      <c r="J37" s="100">
        <f>SUM(F37-I37)</f>
        <v>-1</v>
      </c>
      <c r="K37" s="87">
        <f>SUM(F37/I37)*100%</f>
        <v>0.16666666666666669</v>
      </c>
    </row>
    <row r="38" spans="1:11" ht="1.9" hidden="1" customHeight="1">
      <c r="A38" s="141">
        <v>310102</v>
      </c>
      <c r="B38" s="32" t="s">
        <v>19</v>
      </c>
      <c r="C38" s="73"/>
      <c r="D38" s="73"/>
      <c r="E38" s="73"/>
      <c r="F38" s="99"/>
      <c r="G38" s="89">
        <v>0</v>
      </c>
      <c r="H38" s="90"/>
      <c r="I38" s="91"/>
      <c r="J38" s="92">
        <f t="shared" si="12"/>
        <v>0</v>
      </c>
      <c r="K38" s="101"/>
    </row>
    <row r="39" spans="1:11" ht="41.25" customHeight="1">
      <c r="A39" s="144">
        <v>310102</v>
      </c>
      <c r="B39" s="48" t="s">
        <v>82</v>
      </c>
      <c r="C39" s="81">
        <v>0</v>
      </c>
      <c r="D39" s="81">
        <v>0</v>
      </c>
      <c r="E39" s="81"/>
      <c r="F39" s="88">
        <v>0.2</v>
      </c>
      <c r="G39" s="89">
        <f t="shared" ref="G39" si="14">SUM(F39-E39)</f>
        <v>0.2</v>
      </c>
      <c r="H39" s="90" t="e">
        <f t="shared" ref="H39" si="15">SUM(F39/E39)</f>
        <v>#DIV/0!</v>
      </c>
      <c r="I39" s="91">
        <v>1.2</v>
      </c>
      <c r="J39" s="92">
        <f t="shared" si="12"/>
        <v>-1</v>
      </c>
      <c r="K39" s="101">
        <f t="shared" ref="K39" si="16">SUM(F39/I39)*100%</f>
        <v>0.16666666666666669</v>
      </c>
    </row>
    <row r="40" spans="1:11" ht="25.9" customHeight="1">
      <c r="A40" s="145"/>
      <c r="B40" s="62" t="s">
        <v>20</v>
      </c>
      <c r="C40" s="106">
        <f>SUM(C8,C20,C37)</f>
        <v>455172.29999999993</v>
      </c>
      <c r="D40" s="106">
        <f>SUM(D8,D20,D37)</f>
        <v>455172.3</v>
      </c>
      <c r="E40" s="106">
        <f>SUM(E8,E20,E37)</f>
        <v>168196.4</v>
      </c>
      <c r="F40" s="106">
        <f>SUM(F8,F20,F37)</f>
        <v>171225.73700000002</v>
      </c>
      <c r="G40" s="106">
        <f t="shared" ref="G40:G64" si="17">SUM(F40-E40)</f>
        <v>3029.3370000000286</v>
      </c>
      <c r="H40" s="107">
        <f>SUM(F40/E40)</f>
        <v>1.0180107124766049</v>
      </c>
      <c r="I40" s="106">
        <f>SUM(I8,I20,I37)</f>
        <v>148868.14099999997</v>
      </c>
      <c r="J40" s="106">
        <f t="shared" si="12"/>
        <v>22357.596000000049</v>
      </c>
      <c r="K40" s="107">
        <f t="shared" ref="K40:K57" si="18">SUM(F40/I40)*100%</f>
        <v>1.1501838865577025</v>
      </c>
    </row>
    <row r="41" spans="1:11" ht="20.25">
      <c r="A41" s="146">
        <v>400000</v>
      </c>
      <c r="B41" s="33" t="s">
        <v>21</v>
      </c>
      <c r="C41" s="108">
        <f>SUM(C42,C54,C52)</f>
        <v>86249.591</v>
      </c>
      <c r="D41" s="108">
        <f>SUM(D42,D54,D52)</f>
        <v>77957.191000000006</v>
      </c>
      <c r="E41" s="108">
        <f>SUM(E42,E54,E52)</f>
        <v>26551.639000000003</v>
      </c>
      <c r="F41" s="108">
        <f>SUM(F42,F54,F52)</f>
        <v>26516.069000000003</v>
      </c>
      <c r="G41" s="95">
        <f t="shared" si="17"/>
        <v>-35.569999999999709</v>
      </c>
      <c r="H41" s="96">
        <f t="shared" ref="H41:H64" si="19">SUM(F41/E41)</f>
        <v>0.99866034635376</v>
      </c>
      <c r="I41" s="97">
        <f>SUM(I42,I54,I52)</f>
        <v>26532.819</v>
      </c>
      <c r="J41" s="108">
        <f>SUM(J42,J54,J52)</f>
        <v>-16.749999999997101</v>
      </c>
      <c r="K41" s="96">
        <f t="shared" si="18"/>
        <v>0.99936870635570252</v>
      </c>
    </row>
    <row r="42" spans="1:11" ht="20.25">
      <c r="A42" s="146">
        <v>410300</v>
      </c>
      <c r="B42" s="33" t="s">
        <v>42</v>
      </c>
      <c r="C42" s="108">
        <f>SUM(C43:C51)</f>
        <v>82923.3</v>
      </c>
      <c r="D42" s="108">
        <f>SUM(D43:D51)</f>
        <v>74630.899999999994</v>
      </c>
      <c r="E42" s="108">
        <f>SUM(E43:E51)</f>
        <v>25540.400000000001</v>
      </c>
      <c r="F42" s="109">
        <f>SUM(F43:F51)</f>
        <v>25540.400000000001</v>
      </c>
      <c r="G42" s="95">
        <f t="shared" si="17"/>
        <v>0</v>
      </c>
      <c r="H42" s="96">
        <f t="shared" si="19"/>
        <v>1</v>
      </c>
      <c r="I42" s="97">
        <f>SUM(I43:I51)</f>
        <v>24791.1</v>
      </c>
      <c r="J42" s="98">
        <f t="shared" ref="J42:J58" si="20">SUM(F42-I42)</f>
        <v>749.30000000000291</v>
      </c>
      <c r="K42" s="96">
        <f t="shared" si="18"/>
        <v>1.030224556393222</v>
      </c>
    </row>
    <row r="43" spans="1:11" ht="35.25" hidden="1" customHeight="1">
      <c r="A43" s="141">
        <v>410304</v>
      </c>
      <c r="B43" s="34" t="s">
        <v>61</v>
      </c>
      <c r="C43" s="108"/>
      <c r="D43" s="108"/>
      <c r="E43" s="108"/>
      <c r="F43" s="110"/>
      <c r="G43" s="89"/>
      <c r="H43" s="90"/>
      <c r="I43" s="91"/>
      <c r="J43" s="92">
        <f t="shared" si="20"/>
        <v>0</v>
      </c>
      <c r="K43" s="96"/>
    </row>
    <row r="44" spans="1:11" ht="33" hidden="1" customHeight="1">
      <c r="A44" s="141">
        <v>410332</v>
      </c>
      <c r="B44" s="34" t="s">
        <v>59</v>
      </c>
      <c r="C44" s="108"/>
      <c r="D44" s="108"/>
      <c r="E44" s="108"/>
      <c r="F44" s="110"/>
      <c r="G44" s="89"/>
      <c r="H44" s="90"/>
      <c r="I44" s="91"/>
      <c r="J44" s="92">
        <f t="shared" si="20"/>
        <v>0</v>
      </c>
      <c r="K44" s="96"/>
    </row>
    <row r="45" spans="1:11" ht="38.25" customHeight="1">
      <c r="A45" s="75">
        <v>41032300</v>
      </c>
      <c r="B45" s="76" t="s">
        <v>87</v>
      </c>
      <c r="C45" s="108"/>
      <c r="D45" s="108"/>
      <c r="E45" s="77"/>
      <c r="F45" s="110"/>
      <c r="G45" s="89"/>
      <c r="H45" s="90"/>
      <c r="I45" s="91"/>
      <c r="J45" s="92"/>
      <c r="K45" s="96"/>
    </row>
    <row r="46" spans="1:11" ht="42" customHeight="1">
      <c r="A46" s="144">
        <v>410327</v>
      </c>
      <c r="B46" s="48" t="s">
        <v>83</v>
      </c>
      <c r="C46" s="81">
        <v>0</v>
      </c>
      <c r="D46" s="81">
        <v>0</v>
      </c>
      <c r="E46" s="81"/>
      <c r="F46" s="88"/>
      <c r="G46" s="89">
        <f t="shared" ref="G46" si="21">SUM(F46-E46)</f>
        <v>0</v>
      </c>
      <c r="H46" s="90" t="e">
        <f t="shared" ref="H46:H47" si="22">SUM(F46/E46)</f>
        <v>#DIV/0!</v>
      </c>
      <c r="I46" s="91"/>
      <c r="J46" s="92"/>
      <c r="K46" s="96"/>
    </row>
    <row r="47" spans="1:11" ht="20.25">
      <c r="A47" s="141">
        <v>410339</v>
      </c>
      <c r="B47" s="49" t="s">
        <v>22</v>
      </c>
      <c r="C47" s="81">
        <v>82923.3</v>
      </c>
      <c r="D47" s="81">
        <v>74630.899999999994</v>
      </c>
      <c r="E47" s="81">
        <v>25540.400000000001</v>
      </c>
      <c r="F47" s="88">
        <v>25540.400000000001</v>
      </c>
      <c r="G47" s="89">
        <f t="shared" ref="G47" si="23">SUM(F47-E47)</f>
        <v>0</v>
      </c>
      <c r="H47" s="90">
        <f t="shared" si="22"/>
        <v>1</v>
      </c>
      <c r="I47" s="91">
        <v>24791.1</v>
      </c>
      <c r="J47" s="92">
        <f t="shared" si="20"/>
        <v>749.30000000000291</v>
      </c>
      <c r="K47" s="111">
        <f t="shared" si="18"/>
        <v>1.030224556393222</v>
      </c>
    </row>
    <row r="48" spans="1:11" ht="40.5">
      <c r="A48" s="141">
        <v>410345</v>
      </c>
      <c r="B48" s="40" t="s">
        <v>53</v>
      </c>
      <c r="C48" s="81">
        <v>0</v>
      </c>
      <c r="D48" s="81">
        <v>0</v>
      </c>
      <c r="E48" s="81"/>
      <c r="F48" s="88"/>
      <c r="G48" s="89">
        <f t="shared" ref="G48" si="24">SUM(F48-E48)</f>
        <v>0</v>
      </c>
      <c r="H48" s="90" t="e">
        <f t="shared" ref="H48" si="25">SUM(F48/E48)</f>
        <v>#DIV/0!</v>
      </c>
      <c r="I48" s="91"/>
      <c r="J48" s="92">
        <f t="shared" si="20"/>
        <v>0</v>
      </c>
      <c r="K48" s="111" t="e">
        <f t="shared" si="18"/>
        <v>#DIV/0!</v>
      </c>
    </row>
    <row r="49" spans="1:11" ht="43.5" hidden="1" customHeight="1">
      <c r="A49" s="141">
        <v>410351</v>
      </c>
      <c r="B49" s="49" t="s">
        <v>48</v>
      </c>
      <c r="C49" s="73"/>
      <c r="D49" s="73"/>
      <c r="E49" s="73"/>
      <c r="F49" s="99"/>
      <c r="G49" s="89">
        <f t="shared" si="17"/>
        <v>0</v>
      </c>
      <c r="H49" s="90" t="e">
        <f t="shared" si="19"/>
        <v>#DIV/0!</v>
      </c>
      <c r="I49" s="91"/>
      <c r="J49" s="92">
        <f t="shared" si="20"/>
        <v>0</v>
      </c>
      <c r="K49" s="111" t="e">
        <f t="shared" si="18"/>
        <v>#DIV/0!</v>
      </c>
    </row>
    <row r="50" spans="1:11" ht="39" customHeight="1">
      <c r="A50" s="142">
        <v>410352</v>
      </c>
      <c r="B50" s="49" t="s">
        <v>73</v>
      </c>
      <c r="C50" s="73"/>
      <c r="D50" s="73"/>
      <c r="E50" s="73"/>
      <c r="F50" s="99"/>
      <c r="G50" s="89">
        <f t="shared" ref="G50" si="26">SUM(F50-E50)</f>
        <v>0</v>
      </c>
      <c r="H50" s="90" t="e">
        <f t="shared" ref="H50" si="27">SUM(F50/E50)</f>
        <v>#DIV/0!</v>
      </c>
      <c r="I50" s="91"/>
      <c r="J50" s="92">
        <f t="shared" ref="J50" si="28">SUM(F50-I50)</f>
        <v>0</v>
      </c>
      <c r="K50" s="111" t="e">
        <f t="shared" ref="K50" si="29">SUM(F50/I50)*100%</f>
        <v>#DIV/0!</v>
      </c>
    </row>
    <row r="51" spans="1:11" ht="39" customHeight="1">
      <c r="A51" s="142">
        <v>410351</v>
      </c>
      <c r="B51" s="49" t="s">
        <v>76</v>
      </c>
      <c r="C51" s="73"/>
      <c r="D51" s="73"/>
      <c r="E51" s="73"/>
      <c r="F51" s="99"/>
      <c r="G51" s="89"/>
      <c r="H51" s="90"/>
      <c r="I51" s="91"/>
      <c r="J51" s="92"/>
      <c r="K51" s="111"/>
    </row>
    <row r="52" spans="1:11" ht="21">
      <c r="A52" s="146">
        <v>410400</v>
      </c>
      <c r="B52" s="35" t="s">
        <v>65</v>
      </c>
      <c r="C52" s="112">
        <f>SUM(C53)</f>
        <v>850.471</v>
      </c>
      <c r="D52" s="112">
        <f>SUM(D53)</f>
        <v>850.471</v>
      </c>
      <c r="E52" s="112">
        <f>SUM(E53)</f>
        <v>283.488</v>
      </c>
      <c r="F52" s="113">
        <f t="shared" ref="F52" si="30">SUM(F53)</f>
        <v>283.488</v>
      </c>
      <c r="G52" s="95">
        <f t="shared" ref="G52:G53" si="31">SUM(F52-E52)</f>
        <v>0</v>
      </c>
      <c r="H52" s="96">
        <f t="shared" ref="H52:H53" si="32">SUM(F52/E52)</f>
        <v>1</v>
      </c>
      <c r="I52" s="113">
        <f t="shared" ref="I52" si="33">SUM(I53)</f>
        <v>545.44399999999996</v>
      </c>
      <c r="J52" s="98">
        <f t="shared" ref="J52:J53" si="34">SUM(F52-I52)</f>
        <v>-261.95599999999996</v>
      </c>
      <c r="K52" s="96">
        <f t="shared" si="18"/>
        <v>0.51973804826893322</v>
      </c>
    </row>
    <row r="53" spans="1:11" ht="40.5" customHeight="1">
      <c r="A53" s="50">
        <v>410402</v>
      </c>
      <c r="B53" s="49" t="s">
        <v>64</v>
      </c>
      <c r="C53" s="81">
        <v>850.471</v>
      </c>
      <c r="D53" s="81">
        <v>850.471</v>
      </c>
      <c r="E53" s="81">
        <v>283.488</v>
      </c>
      <c r="F53" s="88">
        <v>283.488</v>
      </c>
      <c r="G53" s="89">
        <f t="shared" si="31"/>
        <v>0</v>
      </c>
      <c r="H53" s="90">
        <f t="shared" si="32"/>
        <v>1</v>
      </c>
      <c r="I53" s="91">
        <v>545.44399999999996</v>
      </c>
      <c r="J53" s="92">
        <f t="shared" si="34"/>
        <v>-261.95599999999996</v>
      </c>
      <c r="K53" s="111">
        <f t="shared" si="18"/>
        <v>0.51973804826893322</v>
      </c>
    </row>
    <row r="54" spans="1:11" ht="26.25" customHeight="1">
      <c r="A54" s="146">
        <v>410500</v>
      </c>
      <c r="B54" s="33" t="s">
        <v>43</v>
      </c>
      <c r="C54" s="108">
        <f>SUM(C55:C73)</f>
        <v>2475.8199999999997</v>
      </c>
      <c r="D54" s="108">
        <f>SUM(D55:D73)</f>
        <v>2475.8199999999997</v>
      </c>
      <c r="E54" s="108">
        <f>SUM(E55:E73)</f>
        <v>727.75100000000009</v>
      </c>
      <c r="F54" s="109">
        <f t="shared" ref="F54" si="35">SUM(F55:F73)</f>
        <v>692.18100000000004</v>
      </c>
      <c r="G54" s="108">
        <f>SUM(G55:G73)</f>
        <v>-35.569999999999993</v>
      </c>
      <c r="H54" s="96">
        <f t="shared" si="19"/>
        <v>0.95112339247902089</v>
      </c>
      <c r="I54" s="97">
        <f>SUM(I55:I73)</f>
        <v>1196.2750000000001</v>
      </c>
      <c r="J54" s="98">
        <f t="shared" si="20"/>
        <v>-504.09400000000005</v>
      </c>
      <c r="K54" s="114">
        <f t="shared" si="18"/>
        <v>0.57861361309063553</v>
      </c>
    </row>
    <row r="55" spans="1:11" ht="26.25" hidden="1" customHeight="1">
      <c r="A55" s="141">
        <v>410501</v>
      </c>
      <c r="B55" s="36" t="s">
        <v>44</v>
      </c>
      <c r="C55" s="115"/>
      <c r="D55" s="115"/>
      <c r="E55" s="115"/>
      <c r="F55" s="110"/>
      <c r="G55" s="89"/>
      <c r="H55" s="90"/>
      <c r="I55" s="91"/>
      <c r="J55" s="92">
        <f t="shared" si="20"/>
        <v>0</v>
      </c>
      <c r="K55" s="111" t="e">
        <f t="shared" si="18"/>
        <v>#DIV/0!</v>
      </c>
    </row>
    <row r="56" spans="1:11" ht="39.75" customHeight="1">
      <c r="A56" s="50">
        <v>410504</v>
      </c>
      <c r="B56" s="49" t="s">
        <v>77</v>
      </c>
      <c r="C56" s="73"/>
      <c r="D56" s="73"/>
      <c r="E56" s="73"/>
      <c r="F56" s="99"/>
      <c r="G56" s="89"/>
      <c r="H56" s="90"/>
      <c r="I56" s="91"/>
      <c r="J56" s="92">
        <f t="shared" si="20"/>
        <v>0</v>
      </c>
      <c r="K56" s="111" t="e">
        <f t="shared" si="18"/>
        <v>#DIV/0!</v>
      </c>
    </row>
    <row r="57" spans="1:11" ht="45" customHeight="1">
      <c r="A57" s="50">
        <v>410508</v>
      </c>
      <c r="B57" s="74" t="s">
        <v>50</v>
      </c>
      <c r="C57" s="116"/>
      <c r="D57" s="116"/>
      <c r="E57" s="116"/>
      <c r="F57" s="99"/>
      <c r="G57" s="89">
        <f t="shared" si="17"/>
        <v>0</v>
      </c>
      <c r="H57" s="90"/>
      <c r="I57" s="91"/>
      <c r="J57" s="92">
        <f t="shared" si="20"/>
        <v>0</v>
      </c>
      <c r="K57" s="111" t="e">
        <f t="shared" si="18"/>
        <v>#DIV/0!</v>
      </c>
    </row>
    <row r="58" spans="1:11" ht="36" hidden="1" customHeight="1">
      <c r="A58" s="50">
        <v>410508</v>
      </c>
      <c r="B58" s="52" t="s">
        <v>50</v>
      </c>
      <c r="C58" s="116"/>
      <c r="D58" s="116"/>
      <c r="E58" s="116"/>
      <c r="F58" s="99"/>
      <c r="G58" s="89"/>
      <c r="H58" s="90"/>
      <c r="I58" s="91"/>
      <c r="J58" s="92">
        <f t="shared" si="20"/>
        <v>0</v>
      </c>
      <c r="K58" s="111"/>
    </row>
    <row r="59" spans="1:11" ht="62.25" customHeight="1">
      <c r="A59" s="50">
        <v>410509</v>
      </c>
      <c r="B59" s="52" t="s">
        <v>63</v>
      </c>
      <c r="C59" s="81">
        <v>0</v>
      </c>
      <c r="D59" s="81">
        <v>0</v>
      </c>
      <c r="E59" s="78"/>
      <c r="F59" s="88"/>
      <c r="G59" s="89">
        <f>SUM(F59-E59)</f>
        <v>0</v>
      </c>
      <c r="H59" s="90" t="e">
        <f t="shared" ref="H59:H63" si="36">SUM(F59/E59)</f>
        <v>#DIV/0!</v>
      </c>
      <c r="I59" s="91"/>
      <c r="J59" s="92">
        <f t="shared" ref="J59:J73" si="37">SUM(F59-I59)</f>
        <v>0</v>
      </c>
      <c r="K59" s="101" t="e">
        <f t="shared" ref="K59:K73" si="38">SUM(F59/I59)*100%</f>
        <v>#DIV/0!</v>
      </c>
    </row>
    <row r="60" spans="1:11" ht="39" customHeight="1">
      <c r="A60" s="50">
        <v>410510</v>
      </c>
      <c r="B60" s="45" t="s">
        <v>58</v>
      </c>
      <c r="C60" s="81">
        <v>1495.8</v>
      </c>
      <c r="D60" s="81">
        <v>1495.8</v>
      </c>
      <c r="E60" s="81">
        <v>465.6</v>
      </c>
      <c r="F60" s="88">
        <v>465.6</v>
      </c>
      <c r="G60" s="89">
        <f t="shared" ref="G60:G63" si="39">SUM(F60-E60)</f>
        <v>0</v>
      </c>
      <c r="H60" s="90">
        <f t="shared" si="36"/>
        <v>1</v>
      </c>
      <c r="I60" s="91">
        <v>370.86</v>
      </c>
      <c r="J60" s="92">
        <f t="shared" si="37"/>
        <v>94.740000000000009</v>
      </c>
      <c r="K60" s="101">
        <f t="shared" si="38"/>
        <v>1.2554602815078466</v>
      </c>
    </row>
    <row r="61" spans="1:11" ht="47.25" customHeight="1">
      <c r="A61" s="50">
        <v>410512</v>
      </c>
      <c r="B61" s="53" t="s">
        <v>49</v>
      </c>
      <c r="C61" s="81">
        <v>814.03200000000004</v>
      </c>
      <c r="D61" s="81">
        <v>814.03200000000004</v>
      </c>
      <c r="E61" s="81">
        <v>203.30699999999999</v>
      </c>
      <c r="F61" s="88">
        <v>167.73699999999999</v>
      </c>
      <c r="G61" s="89">
        <f t="shared" si="39"/>
        <v>-35.569999999999993</v>
      </c>
      <c r="H61" s="90">
        <f t="shared" si="36"/>
        <v>0.82504291539396091</v>
      </c>
      <c r="I61" s="91">
        <v>181.88</v>
      </c>
      <c r="J61" s="92">
        <f t="shared" si="37"/>
        <v>-14.143000000000001</v>
      </c>
      <c r="K61" s="101">
        <f t="shared" si="38"/>
        <v>0.92223993842093688</v>
      </c>
    </row>
    <row r="62" spans="1:11" ht="44.25" customHeight="1">
      <c r="A62" s="50">
        <v>410514</v>
      </c>
      <c r="B62" s="53" t="s">
        <v>52</v>
      </c>
      <c r="C62" s="81">
        <v>0</v>
      </c>
      <c r="D62" s="81">
        <v>0</v>
      </c>
      <c r="E62" s="81"/>
      <c r="F62" s="88"/>
      <c r="G62" s="89">
        <f t="shared" si="39"/>
        <v>0</v>
      </c>
      <c r="H62" s="90" t="e">
        <f t="shared" si="36"/>
        <v>#DIV/0!</v>
      </c>
      <c r="I62" s="91"/>
      <c r="J62" s="92">
        <f t="shared" si="37"/>
        <v>0</v>
      </c>
      <c r="K62" s="101" t="e">
        <f t="shared" si="38"/>
        <v>#DIV/0!</v>
      </c>
    </row>
    <row r="63" spans="1:11" ht="39.75" customHeight="1">
      <c r="A63" s="50">
        <v>410515</v>
      </c>
      <c r="B63" s="51" t="s">
        <v>47</v>
      </c>
      <c r="C63" s="116"/>
      <c r="D63" s="116"/>
      <c r="E63" s="116"/>
      <c r="F63" s="99"/>
      <c r="G63" s="89">
        <f t="shared" si="39"/>
        <v>0</v>
      </c>
      <c r="H63" s="90" t="e">
        <f t="shared" si="36"/>
        <v>#DIV/0!</v>
      </c>
      <c r="I63" s="91"/>
      <c r="J63" s="92">
        <f t="shared" si="37"/>
        <v>0</v>
      </c>
      <c r="K63" s="101" t="e">
        <f t="shared" si="38"/>
        <v>#DIV/0!</v>
      </c>
    </row>
    <row r="64" spans="1:11" ht="43.5" customHeight="1">
      <c r="A64" s="50">
        <v>410517</v>
      </c>
      <c r="B64" s="52" t="s">
        <v>67</v>
      </c>
      <c r="C64" s="81">
        <v>0</v>
      </c>
      <c r="D64" s="81">
        <v>0</v>
      </c>
      <c r="E64" s="81"/>
      <c r="F64" s="88"/>
      <c r="G64" s="89">
        <f t="shared" si="17"/>
        <v>0</v>
      </c>
      <c r="H64" s="90" t="e">
        <f t="shared" si="19"/>
        <v>#DIV/0!</v>
      </c>
      <c r="I64" s="91">
        <v>168.566</v>
      </c>
      <c r="J64" s="92">
        <f t="shared" si="37"/>
        <v>-168.566</v>
      </c>
      <c r="K64" s="101">
        <f t="shared" si="38"/>
        <v>0</v>
      </c>
    </row>
    <row r="65" spans="1:11" ht="33.75" hidden="1" customHeight="1">
      <c r="A65" s="50">
        <v>410518</v>
      </c>
      <c r="B65" s="52" t="s">
        <v>69</v>
      </c>
      <c r="C65" s="116"/>
      <c r="D65" s="116"/>
      <c r="E65" s="116"/>
      <c r="F65" s="99"/>
      <c r="G65" s="89">
        <f t="shared" ref="G65:G73" si="40">SUM(F65-E65)</f>
        <v>0</v>
      </c>
      <c r="H65" s="90" t="e">
        <f t="shared" ref="H65:H73" si="41">SUM(F65/E65)</f>
        <v>#DIV/0!</v>
      </c>
      <c r="I65" s="91"/>
      <c r="J65" s="92">
        <f t="shared" si="37"/>
        <v>0</v>
      </c>
      <c r="K65" s="101" t="e">
        <f t="shared" si="38"/>
        <v>#DIV/0!</v>
      </c>
    </row>
    <row r="66" spans="1:11" ht="40.5" hidden="1" customHeight="1">
      <c r="A66" s="50">
        <v>410520</v>
      </c>
      <c r="B66" s="52" t="s">
        <v>46</v>
      </c>
      <c r="C66" s="73"/>
      <c r="D66" s="73"/>
      <c r="E66" s="73"/>
      <c r="F66" s="99"/>
      <c r="G66" s="89">
        <f t="shared" si="40"/>
        <v>0</v>
      </c>
      <c r="H66" s="90" t="e">
        <f t="shared" si="41"/>
        <v>#DIV/0!</v>
      </c>
      <c r="I66" s="91"/>
      <c r="J66" s="92">
        <f t="shared" si="37"/>
        <v>0</v>
      </c>
      <c r="K66" s="101" t="e">
        <f t="shared" si="38"/>
        <v>#DIV/0!</v>
      </c>
    </row>
    <row r="67" spans="1:11" ht="33.75" hidden="1" customHeight="1">
      <c r="A67" s="50">
        <v>410523</v>
      </c>
      <c r="B67" s="52" t="s">
        <v>51</v>
      </c>
      <c r="C67" s="73"/>
      <c r="D67" s="73"/>
      <c r="E67" s="73"/>
      <c r="F67" s="99"/>
      <c r="G67" s="89">
        <f t="shared" si="40"/>
        <v>0</v>
      </c>
      <c r="H67" s="90" t="e">
        <f t="shared" si="41"/>
        <v>#DIV/0!</v>
      </c>
      <c r="I67" s="91"/>
      <c r="J67" s="92">
        <f t="shared" si="37"/>
        <v>0</v>
      </c>
      <c r="K67" s="101" t="e">
        <f t="shared" si="38"/>
        <v>#DIV/0!</v>
      </c>
    </row>
    <row r="68" spans="1:11" ht="40.5" customHeight="1">
      <c r="A68" s="50">
        <v>410530</v>
      </c>
      <c r="B68" s="52" t="s">
        <v>68</v>
      </c>
      <c r="C68" s="73"/>
      <c r="D68" s="73"/>
      <c r="E68" s="73"/>
      <c r="F68" s="99"/>
      <c r="G68" s="89">
        <f t="shared" si="40"/>
        <v>0</v>
      </c>
      <c r="H68" s="90" t="e">
        <f t="shared" si="41"/>
        <v>#DIV/0!</v>
      </c>
      <c r="I68" s="91"/>
      <c r="J68" s="92">
        <f t="shared" si="37"/>
        <v>0</v>
      </c>
      <c r="K68" s="101" t="e">
        <f t="shared" si="38"/>
        <v>#DIV/0!</v>
      </c>
    </row>
    <row r="69" spans="1:11" ht="20.25" customHeight="1">
      <c r="A69" s="50">
        <v>410539</v>
      </c>
      <c r="B69" s="52" t="s">
        <v>45</v>
      </c>
      <c r="C69" s="81">
        <v>165.988</v>
      </c>
      <c r="D69" s="81">
        <v>165.988</v>
      </c>
      <c r="E69" s="81">
        <v>58.844000000000001</v>
      </c>
      <c r="F69" s="88">
        <v>58.844000000000001</v>
      </c>
      <c r="G69" s="89">
        <f t="shared" si="40"/>
        <v>0</v>
      </c>
      <c r="H69" s="90">
        <f t="shared" si="41"/>
        <v>1</v>
      </c>
      <c r="I69" s="91">
        <v>56.768999999999998</v>
      </c>
      <c r="J69" s="92">
        <f t="shared" si="37"/>
        <v>2.0750000000000028</v>
      </c>
      <c r="K69" s="101">
        <f t="shared" si="38"/>
        <v>1.0365516390988039</v>
      </c>
    </row>
    <row r="70" spans="1:11" ht="41.25" hidden="1" customHeight="1">
      <c r="A70" s="50">
        <v>410541</v>
      </c>
      <c r="B70" s="52" t="s">
        <v>57</v>
      </c>
      <c r="C70" s="73"/>
      <c r="D70" s="73"/>
      <c r="E70" s="73"/>
      <c r="F70" s="99"/>
      <c r="G70" s="89">
        <f t="shared" si="40"/>
        <v>0</v>
      </c>
      <c r="H70" s="90" t="e">
        <f t="shared" si="41"/>
        <v>#DIV/0!</v>
      </c>
      <c r="I70" s="91"/>
      <c r="J70" s="92">
        <f t="shared" si="37"/>
        <v>0</v>
      </c>
      <c r="K70" s="101" t="e">
        <f t="shared" si="38"/>
        <v>#DIV/0!</v>
      </c>
    </row>
    <row r="71" spans="1:11" ht="30.75" hidden="1" customHeight="1">
      <c r="A71" s="50">
        <v>410543</v>
      </c>
      <c r="B71" s="52" t="s">
        <v>60</v>
      </c>
      <c r="C71" s="73"/>
      <c r="D71" s="73"/>
      <c r="E71" s="73"/>
      <c r="F71" s="99"/>
      <c r="G71" s="89">
        <f t="shared" si="40"/>
        <v>0</v>
      </c>
      <c r="H71" s="90" t="e">
        <f t="shared" si="41"/>
        <v>#DIV/0!</v>
      </c>
      <c r="I71" s="91"/>
      <c r="J71" s="92">
        <f t="shared" si="37"/>
        <v>0</v>
      </c>
      <c r="K71" s="101" t="e">
        <f t="shared" si="38"/>
        <v>#DIV/0!</v>
      </c>
    </row>
    <row r="72" spans="1:11" ht="36.75" hidden="1" customHeight="1">
      <c r="A72" s="50">
        <v>410545</v>
      </c>
      <c r="B72" s="52" t="s">
        <v>62</v>
      </c>
      <c r="C72" s="73"/>
      <c r="D72" s="73"/>
      <c r="E72" s="73"/>
      <c r="F72" s="99"/>
      <c r="G72" s="89">
        <f t="shared" si="40"/>
        <v>0</v>
      </c>
      <c r="H72" s="90" t="e">
        <f t="shared" si="41"/>
        <v>#DIV/0!</v>
      </c>
      <c r="I72" s="91"/>
      <c r="J72" s="92">
        <f t="shared" si="37"/>
        <v>0</v>
      </c>
      <c r="K72" s="101" t="e">
        <f t="shared" si="38"/>
        <v>#DIV/0!</v>
      </c>
    </row>
    <row r="73" spans="1:11" ht="40.5" customHeight="1">
      <c r="A73" s="50">
        <v>410550</v>
      </c>
      <c r="B73" s="52" t="s">
        <v>66</v>
      </c>
      <c r="C73" s="81"/>
      <c r="D73" s="81"/>
      <c r="E73" s="81"/>
      <c r="F73" s="88"/>
      <c r="G73" s="89">
        <f t="shared" si="40"/>
        <v>0</v>
      </c>
      <c r="H73" s="90" t="e">
        <f t="shared" si="41"/>
        <v>#DIV/0!</v>
      </c>
      <c r="I73" s="91">
        <v>418.2</v>
      </c>
      <c r="J73" s="92">
        <f t="shared" si="37"/>
        <v>-418.2</v>
      </c>
      <c r="K73" s="101">
        <f t="shared" si="38"/>
        <v>0</v>
      </c>
    </row>
    <row r="74" spans="1:11" ht="20.25">
      <c r="A74" s="65"/>
      <c r="B74" s="62" t="s">
        <v>36</v>
      </c>
      <c r="C74" s="83">
        <f>SUM(C40:C41)</f>
        <v>541421.89099999995</v>
      </c>
      <c r="D74" s="83">
        <f>SUM(D40:D41)</f>
        <v>533129.49100000004</v>
      </c>
      <c r="E74" s="83">
        <f>SUM(E40:E41)</f>
        <v>194748.03899999999</v>
      </c>
      <c r="F74" s="83">
        <f>SUM(F40:F41)</f>
        <v>197741.80600000004</v>
      </c>
      <c r="G74" s="83">
        <f>SUM(G40:G41)</f>
        <v>2993.7670000000289</v>
      </c>
      <c r="H74" s="84">
        <f>SUM(F74/E74)</f>
        <v>1.0153725142259329</v>
      </c>
      <c r="I74" s="83">
        <f>SUM(I40:I41)</f>
        <v>175400.95999999996</v>
      </c>
      <c r="J74" s="83">
        <f>SUM(J40:J41)</f>
        <v>22340.846000000052</v>
      </c>
      <c r="K74" s="84">
        <f>SUM(F74/I74)*100%</f>
        <v>1.1273701466628236</v>
      </c>
    </row>
    <row r="75" spans="1:11" ht="17.25">
      <c r="A75" s="149" t="s">
        <v>28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</row>
    <row r="76" spans="1:11" ht="20.25">
      <c r="A76" s="142">
        <v>190100</v>
      </c>
      <c r="B76" s="54" t="s">
        <v>13</v>
      </c>
      <c r="C76" s="73">
        <v>163.5</v>
      </c>
      <c r="D76" s="73">
        <v>163.5</v>
      </c>
      <c r="E76" s="73">
        <v>40.799999999999997</v>
      </c>
      <c r="F76" s="117">
        <v>44.978000000000002</v>
      </c>
      <c r="G76" s="89">
        <f t="shared" ref="G76:G81" si="42">SUM(F76-E76)</f>
        <v>4.1780000000000044</v>
      </c>
      <c r="H76" s="90">
        <f t="shared" ref="H76:H81" si="43">SUM(F76/E76)</f>
        <v>1.1024019607843139</v>
      </c>
      <c r="I76" s="118">
        <v>40.158999999999999</v>
      </c>
      <c r="J76" s="119">
        <f t="shared" ref="J76:J85" si="44">SUM(F76-I76)</f>
        <v>4.8190000000000026</v>
      </c>
      <c r="K76" s="120">
        <f>SUM(F76/I76)*100%</f>
        <v>1.1199980079185239</v>
      </c>
    </row>
    <row r="77" spans="1:11" ht="21" customHeight="1">
      <c r="A77" s="142">
        <v>211100</v>
      </c>
      <c r="B77" s="54" t="s">
        <v>72</v>
      </c>
      <c r="C77" s="73"/>
      <c r="D77" s="73"/>
      <c r="E77" s="73"/>
      <c r="F77" s="117"/>
      <c r="G77" s="89">
        <f t="shared" si="42"/>
        <v>0</v>
      </c>
      <c r="H77" s="90" t="e">
        <f t="shared" si="43"/>
        <v>#DIV/0!</v>
      </c>
      <c r="I77" s="118"/>
      <c r="J77" s="119">
        <f t="shared" si="44"/>
        <v>0</v>
      </c>
      <c r="K77" s="120" t="e">
        <f>SUM(F77/I77)*100%</f>
        <v>#DIV/0!</v>
      </c>
    </row>
    <row r="78" spans="1:11" ht="39" customHeight="1">
      <c r="A78" s="142">
        <v>240621</v>
      </c>
      <c r="B78" s="53" t="s">
        <v>29</v>
      </c>
      <c r="C78" s="121"/>
      <c r="D78" s="121"/>
      <c r="E78" s="121"/>
      <c r="F78" s="122">
        <v>9.3800000000000008</v>
      </c>
      <c r="G78" s="89">
        <f t="shared" si="42"/>
        <v>9.3800000000000008</v>
      </c>
      <c r="H78" s="90" t="e">
        <f t="shared" si="43"/>
        <v>#DIV/0!</v>
      </c>
      <c r="I78" s="122">
        <v>5.2279999999999998</v>
      </c>
      <c r="J78" s="119">
        <f t="shared" si="44"/>
        <v>4.152000000000001</v>
      </c>
      <c r="K78" s="120">
        <f>SUM(F78/I78)*100%</f>
        <v>1.7941851568477432</v>
      </c>
    </row>
    <row r="79" spans="1:11" ht="22.5" customHeight="1">
      <c r="A79" s="142">
        <v>250000</v>
      </c>
      <c r="B79" s="53" t="s">
        <v>24</v>
      </c>
      <c r="C79" s="121">
        <v>4595.6000000000004</v>
      </c>
      <c r="D79" s="121">
        <v>4595.6000000000004</v>
      </c>
      <c r="E79" s="121">
        <v>1531.867</v>
      </c>
      <c r="F79" s="122">
        <v>1104.403</v>
      </c>
      <c r="G79" s="89">
        <f t="shared" si="42"/>
        <v>-427.46399999999994</v>
      </c>
      <c r="H79" s="90">
        <f t="shared" si="43"/>
        <v>0.72095227588295852</v>
      </c>
      <c r="I79" s="123">
        <v>1936.4190000000001</v>
      </c>
      <c r="J79" s="119">
        <f t="shared" si="44"/>
        <v>-832.01600000000008</v>
      </c>
      <c r="K79" s="120">
        <f>SUM(F79/I79)*100%</f>
        <v>0.57033266044177422</v>
      </c>
    </row>
    <row r="80" spans="1:11" ht="40.5" hidden="1">
      <c r="A80" s="141">
        <v>410366</v>
      </c>
      <c r="B80" s="55" t="s">
        <v>23</v>
      </c>
      <c r="C80" s="124"/>
      <c r="D80" s="124"/>
      <c r="E80" s="124"/>
      <c r="F80" s="122"/>
      <c r="G80" s="89">
        <f t="shared" si="42"/>
        <v>0</v>
      </c>
      <c r="H80" s="90" t="e">
        <f t="shared" si="43"/>
        <v>#DIV/0!</v>
      </c>
      <c r="I80" s="123"/>
      <c r="J80" s="119">
        <f t="shared" si="44"/>
        <v>0</v>
      </c>
      <c r="K80" s="120"/>
    </row>
    <row r="81" spans="1:11" ht="20.25">
      <c r="A81" s="141">
        <v>501100</v>
      </c>
      <c r="B81" s="55" t="s">
        <v>84</v>
      </c>
      <c r="C81" s="124">
        <v>29.9</v>
      </c>
      <c r="D81" s="124">
        <v>29.9</v>
      </c>
      <c r="E81" s="124">
        <v>9.9</v>
      </c>
      <c r="F81" s="122">
        <v>27.452000000000002</v>
      </c>
      <c r="G81" s="89">
        <f t="shared" si="42"/>
        <v>17.552</v>
      </c>
      <c r="H81" s="90">
        <f t="shared" si="43"/>
        <v>2.7729292929292928</v>
      </c>
      <c r="I81" s="123">
        <v>117.28</v>
      </c>
      <c r="J81" s="119">
        <f t="shared" ref="J81" si="45">SUM(F81-I81)</f>
        <v>-89.828000000000003</v>
      </c>
      <c r="K81" s="120">
        <f>SUM(F81/I81)*100%</f>
        <v>0.23407230559345157</v>
      </c>
    </row>
    <row r="82" spans="1:11" ht="20.25">
      <c r="A82" s="147"/>
      <c r="B82" s="30" t="s">
        <v>25</v>
      </c>
      <c r="C82" s="125">
        <f>SUM(C83:C87)</f>
        <v>0</v>
      </c>
      <c r="D82" s="125">
        <f>SUM(D83:D87)</f>
        <v>0</v>
      </c>
      <c r="E82" s="125">
        <f>SUM(E83:E87)</f>
        <v>0</v>
      </c>
      <c r="F82" s="126">
        <f>SUM(F83:F86)</f>
        <v>176.19499999999999</v>
      </c>
      <c r="G82" s="127">
        <f>SUM(G83:G87)</f>
        <v>176.19499999999999</v>
      </c>
      <c r="H82" s="128" t="e">
        <f>SUM(F82/E82)</f>
        <v>#DIV/0!</v>
      </c>
      <c r="I82" s="126">
        <f>SUM(I83:I87)</f>
        <v>114.44</v>
      </c>
      <c r="J82" s="125">
        <f t="shared" si="44"/>
        <v>61.754999999999995</v>
      </c>
      <c r="K82" s="129">
        <f>SUM(F82/I82)*100%</f>
        <v>1.5396277525340789</v>
      </c>
    </row>
    <row r="83" spans="1:11" ht="21.75" customHeight="1">
      <c r="A83" s="148">
        <v>241700</v>
      </c>
      <c r="B83" s="56" t="s">
        <v>31</v>
      </c>
      <c r="C83" s="130"/>
      <c r="D83" s="130"/>
      <c r="E83" s="130"/>
      <c r="F83" s="118">
        <v>93.314999999999998</v>
      </c>
      <c r="G83" s="131">
        <f t="shared" ref="G83:G86" si="46">SUM(F83-E83)</f>
        <v>93.314999999999998</v>
      </c>
      <c r="H83" s="128"/>
      <c r="I83" s="118"/>
      <c r="J83" s="132">
        <f t="shared" si="44"/>
        <v>93.314999999999998</v>
      </c>
      <c r="K83" s="133" t="e">
        <f t="shared" ref="K83:K85" si="47">SUM(F83/I83)*100%</f>
        <v>#DIV/0!</v>
      </c>
    </row>
    <row r="84" spans="1:11" ht="20.25" hidden="1" customHeight="1">
      <c r="A84" s="142">
        <v>310300</v>
      </c>
      <c r="B84" s="57" t="s">
        <v>41</v>
      </c>
      <c r="C84" s="134"/>
      <c r="D84" s="134"/>
      <c r="E84" s="134"/>
      <c r="F84" s="118"/>
      <c r="G84" s="131">
        <f t="shared" si="46"/>
        <v>0</v>
      </c>
      <c r="H84" s="135"/>
      <c r="I84" s="118"/>
      <c r="J84" s="119">
        <f t="shared" si="44"/>
        <v>0</v>
      </c>
      <c r="K84" s="136"/>
    </row>
    <row r="85" spans="1:11" ht="20.25" customHeight="1">
      <c r="A85" s="79">
        <v>31030000</v>
      </c>
      <c r="B85" s="80" t="s">
        <v>88</v>
      </c>
      <c r="C85" s="134"/>
      <c r="D85" s="134"/>
      <c r="E85" s="134"/>
      <c r="F85" s="118"/>
      <c r="G85" s="131">
        <f t="shared" si="46"/>
        <v>0</v>
      </c>
      <c r="H85" s="128"/>
      <c r="I85" s="118"/>
      <c r="J85" s="132">
        <f t="shared" si="44"/>
        <v>0</v>
      </c>
      <c r="K85" s="133" t="e">
        <f t="shared" si="47"/>
        <v>#DIV/0!</v>
      </c>
    </row>
    <row r="86" spans="1:11" ht="25.5" customHeight="1">
      <c r="A86" s="142">
        <v>330100</v>
      </c>
      <c r="B86" s="58" t="s">
        <v>26</v>
      </c>
      <c r="C86" s="137"/>
      <c r="D86" s="137"/>
      <c r="E86" s="137"/>
      <c r="F86" s="117">
        <v>82.88</v>
      </c>
      <c r="G86" s="89">
        <f t="shared" si="46"/>
        <v>82.88</v>
      </c>
      <c r="H86" s="90" t="e">
        <f t="shared" ref="H86" si="48">SUM(F86/E86)</f>
        <v>#DIV/0!</v>
      </c>
      <c r="I86" s="118">
        <v>114.44</v>
      </c>
      <c r="J86" s="119">
        <f>SUM(F86-I86)</f>
        <v>-31.560000000000002</v>
      </c>
      <c r="K86" s="133">
        <f t="shared" ref="K86" si="49">SUM(F86/I86)*100%</f>
        <v>0.72422229989514153</v>
      </c>
    </row>
    <row r="87" spans="1:11" ht="40.5" hidden="1">
      <c r="A87" s="24">
        <v>410345</v>
      </c>
      <c r="B87" s="31" t="s">
        <v>53</v>
      </c>
      <c r="C87" s="134"/>
      <c r="D87" s="134"/>
      <c r="E87" s="134"/>
      <c r="F87" s="118"/>
      <c r="G87" s="138"/>
      <c r="H87" s="120"/>
      <c r="I87" s="118"/>
      <c r="J87" s="119">
        <f>SUM(F87-I87)</f>
        <v>0</v>
      </c>
      <c r="K87" s="120"/>
    </row>
    <row r="88" spans="1:11" ht="20.25">
      <c r="A88" s="61"/>
      <c r="B88" s="62" t="s">
        <v>37</v>
      </c>
      <c r="C88" s="66">
        <f>SUM(C76:C82)</f>
        <v>4789</v>
      </c>
      <c r="D88" s="66">
        <f>SUM(D76:D82)</f>
        <v>4789</v>
      </c>
      <c r="E88" s="66">
        <f>SUM(E76:E82)</f>
        <v>1582.567</v>
      </c>
      <c r="F88" s="66">
        <f>SUM(F76:F82)</f>
        <v>1362.4079999999999</v>
      </c>
      <c r="G88" s="66">
        <f>SUM(G76:G82)</f>
        <v>-220.15899999999993</v>
      </c>
      <c r="H88" s="85">
        <f t="shared" ref="H88:H89" si="50">SUM(F88/E88)</f>
        <v>0.86088487880765863</v>
      </c>
      <c r="I88" s="66">
        <f>SUM(I76:I82)</f>
        <v>2213.5260000000003</v>
      </c>
      <c r="J88" s="66">
        <f>SUM(J76:J82)</f>
        <v>-851.11800000000005</v>
      </c>
      <c r="K88" s="85">
        <f>SUM(F88/I88)*100%</f>
        <v>0.6154922056483636</v>
      </c>
    </row>
    <row r="89" spans="1:11" ht="20.25">
      <c r="A89" s="67"/>
      <c r="B89" s="68" t="s">
        <v>27</v>
      </c>
      <c r="C89" s="69">
        <f>SUM(C74,C88)</f>
        <v>546210.89099999995</v>
      </c>
      <c r="D89" s="69">
        <f>SUM(D74,D88)</f>
        <v>537918.49100000004</v>
      </c>
      <c r="E89" s="69">
        <f>SUM(E74,E88)</f>
        <v>196330.606</v>
      </c>
      <c r="F89" s="69">
        <f>SUM(F74,F88)</f>
        <v>199104.21400000004</v>
      </c>
      <c r="G89" s="69">
        <f>SUM(G74,G88)</f>
        <v>2773.6080000000288</v>
      </c>
      <c r="H89" s="85">
        <f t="shared" si="50"/>
        <v>1.0141272318998498</v>
      </c>
      <c r="I89" s="69">
        <f>SUM(I74,I88)</f>
        <v>177614.48599999998</v>
      </c>
      <c r="J89" s="69">
        <f>SUM(J74,J88)</f>
        <v>21489.728000000054</v>
      </c>
      <c r="K89" s="85">
        <f>SUM(F89/I89)*100%</f>
        <v>1.1209908520637222</v>
      </c>
    </row>
    <row r="90" spans="1:11" ht="29.25" customHeight="1">
      <c r="A90" s="23"/>
      <c r="B90" s="151" t="s">
        <v>85</v>
      </c>
      <c r="C90" s="152"/>
      <c r="D90" s="152"/>
      <c r="E90" s="152"/>
      <c r="F90" s="152"/>
      <c r="G90" s="152"/>
      <c r="H90" s="152"/>
      <c r="I90" s="152"/>
      <c r="J90" s="152"/>
      <c r="K90" s="152"/>
    </row>
    <row r="91" spans="1:11" ht="18.75">
      <c r="A91" s="1"/>
      <c r="B91" s="1"/>
      <c r="C91" s="1"/>
      <c r="D91" s="10"/>
      <c r="E91" s="10"/>
      <c r="F91" s="11"/>
      <c r="G91" s="12"/>
      <c r="H91" s="13"/>
      <c r="I91" s="8"/>
      <c r="J91" s="139"/>
      <c r="K91" s="7"/>
    </row>
    <row r="92" spans="1:11" ht="20.25">
      <c r="A92" s="1"/>
      <c r="B92" s="153"/>
      <c r="C92" s="153"/>
      <c r="D92" s="153"/>
      <c r="E92" s="153"/>
      <c r="F92" s="59"/>
      <c r="G92" s="12"/>
      <c r="H92" s="13"/>
      <c r="I92" s="8"/>
      <c r="J92" s="7"/>
      <c r="K92" s="7"/>
    </row>
    <row r="93" spans="1:11" ht="20.25">
      <c r="A93" s="1"/>
      <c r="B93" s="1"/>
      <c r="C93" s="1"/>
      <c r="D93" s="6"/>
      <c r="E93" s="6"/>
      <c r="F93" s="3"/>
      <c r="G93" s="3"/>
      <c r="H93" s="4"/>
      <c r="I93" s="5"/>
      <c r="J93" s="1"/>
      <c r="K93" s="1"/>
    </row>
    <row r="96" spans="1:11">
      <c r="B96" s="38" t="s">
        <v>35</v>
      </c>
    </row>
    <row r="97" spans="2:7">
      <c r="B97" s="38" t="s">
        <v>35</v>
      </c>
      <c r="G97" s="38" t="s">
        <v>35</v>
      </c>
    </row>
    <row r="99" spans="2:7">
      <c r="B99" s="38" t="s">
        <v>35</v>
      </c>
    </row>
  </sheetData>
  <mergeCells count="15">
    <mergeCell ref="A75:K75"/>
    <mergeCell ref="B90:K90"/>
    <mergeCell ref="B92:E9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1:XFD91 A90:B90 L90:XFD90 A93:XFD1048576 A92:B92 F92:XFD92 A1:XFD89">
    <cfRule type="containsErrors" dxfId="1" priority="1">
      <formula>ISERROR(A1)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5" orientation="landscape" verticalDpi="4294967295" r:id="rId1"/>
  <rowBreaks count="1" manualBreakCount="1"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01.05.2022 (Нет.)</vt:lpstr>
      <vt:lpstr>Лист1</vt:lpstr>
      <vt:lpstr>'на 01.05.2022 (Нет.)'!Область_печати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Самчук К.М.</cp:lastModifiedBy>
  <cp:lastPrinted>2022-05-12T06:40:33Z</cp:lastPrinted>
  <dcterms:created xsi:type="dcterms:W3CDTF">2015-02-12T09:02:27Z</dcterms:created>
  <dcterms:modified xsi:type="dcterms:W3CDTF">2022-05-12T06:44:03Z</dcterms:modified>
</cp:coreProperties>
</file>